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o\sops\Relocation\Relocation Handbook\Appendices\"/>
    </mc:Choice>
  </mc:AlternateContent>
  <workbookProtection workbookAlgorithmName="SHA-512" workbookHashValue="9UssO1SzSkw8w42L+FhHaGKuy+XHAgaqUD/RVzOLUwWVm0cQR4hGpA4VlyAuao9JIJLxrqVJHsvewFuhABssCw==" workbookSaltValue="Au8SPL7s/qMYfoQ4iJQxIQ==" workbookSpinCount="100000" lockStructure="1"/>
  <bookViews>
    <workbookView xWindow="0" yWindow="0" windowWidth="15360" windowHeight="9200"/>
  </bookViews>
  <sheets>
    <sheet name="Household Relocation Worksheet" sheetId="1" r:id="rId1"/>
    <sheet name="Sheet2" sheetId="2" state="hidden" r:id="rId2"/>
  </sheets>
  <definedNames>
    <definedName name="_xlnm.Print_Area" localSheetId="0">'Household Relocation Worksheet'!$A$2:$C$76</definedName>
  </definedNames>
  <calcPr calcId="162913"/>
</workbook>
</file>

<file path=xl/calcChain.xml><?xml version="1.0" encoding="utf-8"?>
<calcChain xmlns="http://schemas.openxmlformats.org/spreadsheetml/2006/main">
  <c r="C11" i="1" l="1"/>
  <c r="C16" i="1" l="1"/>
  <c r="C59" i="1" l="1"/>
  <c r="C62" i="1" s="1"/>
  <c r="C46" i="1"/>
  <c r="C40" i="1"/>
  <c r="C30" i="1"/>
  <c r="C24" i="1"/>
  <c r="C27" i="1" l="1"/>
  <c r="C32" i="1"/>
  <c r="A42" i="1"/>
  <c r="C33" i="1" l="1"/>
  <c r="C43" i="1" l="1"/>
  <c r="C47" i="1" s="1"/>
  <c r="C48" i="1" s="1"/>
  <c r="C69" i="1" l="1"/>
  <c r="C76" i="1" l="1"/>
  <c r="C75" i="1"/>
  <c r="C74" i="1"/>
  <c r="A10" i="1"/>
  <c r="A8" i="1"/>
  <c r="C49" i="1" l="1"/>
  <c r="C52" i="1" s="1"/>
  <c r="C54" i="1" s="1"/>
  <c r="C66" i="1"/>
  <c r="C34" i="1"/>
  <c r="C35" i="1" l="1"/>
  <c r="C38" i="1" s="1"/>
  <c r="C64" i="1" s="1"/>
  <c r="C65" i="1"/>
  <c r="C68" i="1" l="1"/>
  <c r="C71" i="1" s="1"/>
</calcChain>
</file>

<file path=xl/sharedStrings.xml><?xml version="1.0" encoding="utf-8"?>
<sst xmlns="http://schemas.openxmlformats.org/spreadsheetml/2006/main" count="90" uniqueCount="85">
  <si>
    <t>YES</t>
  </si>
  <si>
    <t>NO</t>
  </si>
  <si>
    <t>Household chose reimbursement for:</t>
  </si>
  <si>
    <t>Fixed payment for moving expenses</t>
  </si>
  <si>
    <t>Actual reasonable moving and related expenses</t>
  </si>
  <si>
    <t>http://www.fhwa.dot.gov/realestate/fixsch96.htm</t>
  </si>
  <si>
    <t>Total Moving Expense:</t>
  </si>
  <si>
    <t>Fixed Residential Moving Cost Schedule can be acccesd at:</t>
  </si>
  <si>
    <t>Is household permanantly displaced?</t>
  </si>
  <si>
    <t>Is Household Low Income?</t>
  </si>
  <si>
    <t>Annual Household Gross Income:</t>
  </si>
  <si>
    <t>30% of Gross Monthly Income:</t>
  </si>
  <si>
    <t>Is Household 104(d) covered?</t>
  </si>
  <si>
    <t>Did Household choose to move to assisted housing?</t>
  </si>
  <si>
    <t>Total Monthly Tenant Payment:</t>
  </si>
  <si>
    <t>Household Name</t>
  </si>
  <si>
    <t>Unit Number</t>
  </si>
  <si>
    <t>Development Name</t>
  </si>
  <si>
    <t>Moving Expense Budget:</t>
  </si>
  <si>
    <t>URA Replacement Housing Budget:</t>
  </si>
  <si>
    <t>104(d) Replacement Housing Budget:</t>
  </si>
  <si>
    <t>URA</t>
  </si>
  <si>
    <t>104(d) Assisted Housing</t>
  </si>
  <si>
    <t>104(d) Cash Payment</t>
  </si>
  <si>
    <t>Budget for Replacement Housing:</t>
  </si>
  <si>
    <t>Actual Cost of Moving Expenses to and from Temporary Location:</t>
  </si>
  <si>
    <t>Monthly Increase in Housing Expense:</t>
  </si>
  <si>
    <t>Number of Months Household will be Relocated:</t>
  </si>
  <si>
    <t>104(d) Replacement Housing Payment:</t>
  </si>
  <si>
    <t>Temporary Relocation</t>
  </si>
  <si>
    <t>Total Relocation Budget:</t>
  </si>
  <si>
    <t/>
  </si>
  <si>
    <t>Section 1 - General Information</t>
  </si>
  <si>
    <t xml:space="preserve">*Please note that the number of rooms does not refer to the number of bedrooms.  The number of rooms is based on the "number of rooms of furniture" owned by a displaced individual or family.  </t>
  </si>
  <si>
    <t>Development Name:</t>
  </si>
  <si>
    <t>Household Name:</t>
  </si>
  <si>
    <t>Unit Number:</t>
  </si>
  <si>
    <t>Lesser of Comparable and Actual</t>
  </si>
  <si>
    <t>(a) Dependent deduction ($480 X number of dependents)</t>
  </si>
  <si>
    <t>(b) Elderly household deduction (Enter $400, if head of household or spouse is 62 years or older or handicapped or disabled)</t>
  </si>
  <si>
    <t>(c) Allowable child care expenses (expenses for children 12 and under that enable a family member to work or further education)</t>
  </si>
  <si>
    <t>(d) Allowable handicapped assistance expenses for nonelderly family (that enable handicapped or disabled person to work or another household member to work)</t>
  </si>
  <si>
    <t>(e) Allowable handicapped assistance expenses and medical expenses for elderly family (if head of household or spouse is 62 years or older or handicapped or disabled)</t>
  </si>
  <si>
    <t>(f) Total Adjusted Annual Income:</t>
  </si>
  <si>
    <t>(a)</t>
  </si>
  <si>
    <t>(b)</t>
  </si>
  <si>
    <t>(c)</t>
  </si>
  <si>
    <t>(d)</t>
  </si>
  <si>
    <t>(e)</t>
  </si>
  <si>
    <t>(f)</t>
  </si>
  <si>
    <t>Total Adjusted Annual Income:</t>
  </si>
  <si>
    <t>Section 2. URA Relocation Assistance Calculation (ONLY)</t>
  </si>
  <si>
    <r>
      <t xml:space="preserve"> Section 104(d) </t>
    </r>
    <r>
      <rPr>
        <b/>
        <sz val="11"/>
        <color theme="1"/>
        <rFont val="Calibri"/>
        <family val="2"/>
        <scheme val="minor"/>
      </rPr>
      <t>Low Income</t>
    </r>
    <r>
      <rPr>
        <sz val="11"/>
        <color theme="1"/>
        <rFont val="Calibri"/>
        <family val="2"/>
        <scheme val="minor"/>
      </rPr>
      <t xml:space="preserve"> Household Adjusted Income Calculation:</t>
    </r>
  </si>
  <si>
    <t>Amount of Claim:</t>
  </si>
  <si>
    <t>REPLACEMENT HOUSING PAYMENT for LI HOUSEHOLD:</t>
  </si>
  <si>
    <t>Cost of credit check</t>
  </si>
  <si>
    <t>Other Relocation Costs:</t>
  </si>
  <si>
    <r>
      <t xml:space="preserve">Rent and Utilities of Acutal Unit Selected by Family  </t>
    </r>
    <r>
      <rPr>
        <b/>
        <sz val="11"/>
        <color theme="1"/>
        <rFont val="Calibri"/>
        <family val="2"/>
        <scheme val="minor"/>
      </rPr>
      <t xml:space="preserve">Less </t>
    </r>
    <r>
      <rPr>
        <sz val="11"/>
        <color theme="1"/>
        <rFont val="Calibri"/>
        <family val="2"/>
        <scheme val="minor"/>
      </rPr>
      <t>Monthly Housing Subsidy, if applicable (e.g., Housing Choice Voucher/Section 8, other)</t>
    </r>
  </si>
  <si>
    <r>
      <t xml:space="preserve">Rent and Utilities of Comparable Unit less  </t>
    </r>
    <r>
      <rPr>
        <b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Monthly Housing Subsidy, if applicable (e.g., Housing Choice Voucher/Section 8, other)</t>
    </r>
  </si>
  <si>
    <r>
      <t xml:space="preserve">Rent and Utilites for Unit That Household Moved from </t>
    </r>
    <r>
      <rPr>
        <b/>
        <sz val="11"/>
        <color theme="1"/>
        <rFont val="Calibri"/>
        <family val="2"/>
        <scheme val="minor"/>
      </rPr>
      <t xml:space="preserve">Less </t>
    </r>
    <r>
      <rPr>
        <sz val="11"/>
        <color theme="1"/>
        <rFont val="Calibri"/>
        <family val="2"/>
        <scheme val="minor"/>
      </rPr>
      <t>Monthly Housing Subsidy, if applicable (e.g., Housing Choice Voucher/Section 8, other)</t>
    </r>
  </si>
  <si>
    <t>Amount of Refundable / Nonrefundable Security:</t>
  </si>
  <si>
    <r>
      <t xml:space="preserve">Rent and Utilities of Comparable Unit  </t>
    </r>
    <r>
      <rPr>
        <b/>
        <sz val="11"/>
        <color theme="1"/>
        <rFont val="Calibri"/>
        <family val="2"/>
        <scheme val="minor"/>
      </rPr>
      <t>Less</t>
    </r>
    <r>
      <rPr>
        <sz val="11"/>
        <color theme="1"/>
        <rFont val="Calibri"/>
        <family val="2"/>
        <scheme val="minor"/>
      </rPr>
      <t xml:space="preserve"> Monthly Housing Subsidy, if applicable (e.g., Housing Choice Voucher/Section 8, other)</t>
    </r>
  </si>
  <si>
    <t>Amount of Monthly Rental Payment Need multiplied by 60 months</t>
  </si>
  <si>
    <r>
      <t>Actual Monthly Housing Cost for Temporary Unit</t>
    </r>
    <r>
      <rPr>
        <b/>
        <sz val="11"/>
        <color theme="1"/>
        <rFont val="Calibri"/>
        <family val="2"/>
        <scheme val="minor"/>
      </rPr>
      <t xml:space="preserve"> Less </t>
    </r>
    <r>
      <rPr>
        <sz val="11"/>
        <color theme="1"/>
        <rFont val="Calibri"/>
        <family val="2"/>
        <scheme val="minor"/>
      </rPr>
      <t xml:space="preserve">Monthly Housing Subsidy, if applicable </t>
    </r>
  </si>
  <si>
    <t>Will units be demolished or converted to use other than Lower Income units?</t>
  </si>
  <si>
    <t xml:space="preserve">30% of Average Gross Monthly Household Income  </t>
  </si>
  <si>
    <t>Lesser of Displacement Unit cost and 30% of Monthly Income</t>
  </si>
  <si>
    <t>Monthly Replacememnt Housing Payment NEED</t>
  </si>
  <si>
    <t>Monthly Replacement Housing Payment Need</t>
  </si>
  <si>
    <t>Amount of Monthly Rental Payment Need multiplied by 42 months</t>
  </si>
  <si>
    <t>Section 3. 104(d) Replacement Housing Payment for 104(d) Covered Persons</t>
  </si>
  <si>
    <t>Section 4. Temporary Relocation Assistance for Non-Displaced Persons</t>
  </si>
  <si>
    <t>Section 5. Relocation Budget</t>
  </si>
  <si>
    <t xml:space="preserve">Amount of Nonrefundable Security Deposit  </t>
  </si>
  <si>
    <t>Area Median Income for number of persons in household</t>
  </si>
  <si>
    <t>Number of Household Members</t>
  </si>
  <si>
    <t>Non-Displaced Temporary Housing Budget</t>
  </si>
  <si>
    <t>Non-Displaced Temporary Relocation Housing Assistance Payment:</t>
  </si>
  <si>
    <t>Select Type of Household Relocation Assistance Entitlement:</t>
  </si>
  <si>
    <t>Is Household Eligible to receive URA ONLY or Section 104(d) and URA?</t>
  </si>
  <si>
    <t>Amount of Nonrefundable Security Deposit:</t>
  </si>
  <si>
    <t>Advance rental payments paid to tenants prior to move out, if any</t>
  </si>
  <si>
    <t>Lesser of comparable unit and actual silected unit</t>
  </si>
  <si>
    <t>Are all household members legal citizens or residents of the United States?</t>
  </si>
  <si>
    <t>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</si>
</sst>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0"/>
      <name val="Calibri"/>
      <family val="2"/>
    </font>
    <font>
      <sz val="12"/>
      <name val="Calibri"/>
      <family val="2"/>
    </font>
    <font>
      <sz val="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0" xfId="0" applyFont="1"/>
    <xf numFmtId="0" fontId="0" fillId="0" borderId="0" xfId="0" applyFont="1" applyFill="1"/>
    <xf numFmtId="0" fontId="0" fillId="0" borderId="2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0" fillId="0" borderId="4" xfId="0" applyFont="1" applyBorder="1" applyProtection="1">
      <protection hidden="1"/>
    </xf>
    <xf numFmtId="0" fontId="0" fillId="0" borderId="2" xfId="0" applyFont="1" applyFill="1" applyBorder="1" applyProtection="1">
      <protection hidden="1"/>
    </xf>
    <xf numFmtId="0" fontId="0" fillId="2" borderId="0" xfId="0" applyFont="1" applyFill="1" applyBorder="1"/>
    <xf numFmtId="0" fontId="0" fillId="0" borderId="0" xfId="0" applyFont="1" applyFill="1" applyBorder="1"/>
    <xf numFmtId="0" fontId="0" fillId="0" borderId="0" xfId="0" quotePrefix="1" applyFont="1"/>
    <xf numFmtId="0" fontId="0" fillId="0" borderId="5" xfId="0" applyFont="1" applyBorder="1" applyAlignment="1">
      <alignment horizontal="right"/>
    </xf>
    <xf numFmtId="0" fontId="0" fillId="0" borderId="5" xfId="0" applyFont="1" applyBorder="1"/>
    <xf numFmtId="0" fontId="0" fillId="0" borderId="6" xfId="0" applyFont="1" applyBorder="1" applyAlignment="1">
      <alignment horizontal="right"/>
    </xf>
    <xf numFmtId="0" fontId="0" fillId="0" borderId="6" xfId="0" applyFont="1" applyBorder="1"/>
    <xf numFmtId="0" fontId="5" fillId="0" borderId="4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64" fontId="5" fillId="3" borderId="2" xfId="0" applyNumberFormat="1" applyFont="1" applyFill="1" applyBorder="1" applyAlignment="1" applyProtection="1">
      <alignment horizontal="center" vertical="center"/>
      <protection hidden="1"/>
    </xf>
    <xf numFmtId="2" fontId="5" fillId="3" borderId="3" xfId="0" applyNumberFormat="1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Protection="1">
      <protection hidden="1"/>
    </xf>
    <xf numFmtId="0" fontId="7" fillId="0" borderId="0" xfId="2" applyFont="1" applyAlignment="1" applyProtection="1"/>
    <xf numFmtId="0" fontId="0" fillId="0" borderId="2" xfId="0" applyFill="1" applyBorder="1" applyProtection="1">
      <protection hidden="1"/>
    </xf>
    <xf numFmtId="0" fontId="8" fillId="0" borderId="0" xfId="0" applyFont="1"/>
    <xf numFmtId="0" fontId="9" fillId="0" borderId="0" xfId="0" applyFont="1"/>
    <xf numFmtId="0" fontId="5" fillId="5" borderId="4" xfId="0" applyFont="1" applyFill="1" applyBorder="1" applyAlignment="1" applyProtection="1">
      <alignment horizontal="center"/>
      <protection locked="0" hidden="1"/>
    </xf>
    <xf numFmtId="0" fontId="5" fillId="0" borderId="2" xfId="0" applyFont="1" applyFill="1" applyBorder="1" applyAlignment="1" applyProtection="1">
      <alignment horizontal="center"/>
      <protection locked="0" hidden="1"/>
    </xf>
    <xf numFmtId="0" fontId="0" fillId="0" borderId="2" xfId="0" applyFont="1" applyFill="1" applyBorder="1" applyProtection="1">
      <protection locked="0" hidden="1"/>
    </xf>
    <xf numFmtId="0" fontId="6" fillId="0" borderId="2" xfId="1" applyNumberFormat="1" applyFont="1" applyFill="1" applyBorder="1" applyProtection="1">
      <protection locked="0" hidden="1"/>
    </xf>
    <xf numFmtId="44" fontId="5" fillId="6" borderId="3" xfId="1" applyFont="1" applyFill="1" applyBorder="1" applyProtection="1">
      <protection hidden="1"/>
    </xf>
    <xf numFmtId="44" fontId="6" fillId="0" borderId="2" xfId="1" applyFont="1" applyFill="1" applyBorder="1" applyProtection="1">
      <protection locked="0" hidden="1"/>
    </xf>
    <xf numFmtId="0" fontId="0" fillId="0" borderId="2" xfId="0" applyFont="1" applyFill="1" applyBorder="1" applyAlignment="1" applyProtection="1">
      <alignment horizontal="center"/>
      <protection locked="0" hidden="1"/>
    </xf>
    <xf numFmtId="0" fontId="10" fillId="0" borderId="4" xfId="0" applyFont="1" applyFill="1" applyBorder="1" applyAlignment="1" applyProtection="1">
      <alignment horizontal="center"/>
      <protection locked="0" hidden="1"/>
    </xf>
    <xf numFmtId="44" fontId="6" fillId="6" borderId="2" xfId="1" applyFont="1" applyFill="1" applyBorder="1" applyProtection="1">
      <protection hidden="1"/>
    </xf>
    <xf numFmtId="44" fontId="5" fillId="6" borderId="2" xfId="1" applyFont="1" applyFill="1" applyBorder="1" applyProtection="1">
      <protection hidden="1"/>
    </xf>
    <xf numFmtId="0" fontId="0" fillId="0" borderId="10" xfId="0" applyFill="1" applyBorder="1" applyAlignment="1" applyProtection="1">
      <alignment horizontal="left" indent="2"/>
      <protection hidden="1"/>
    </xf>
    <xf numFmtId="0" fontId="0" fillId="0" borderId="10" xfId="0" applyFill="1" applyBorder="1" applyAlignment="1" applyProtection="1">
      <alignment horizontal="left" wrapText="1" indent="2"/>
      <protection hidden="1"/>
    </xf>
    <xf numFmtId="0" fontId="0" fillId="0" borderId="2" xfId="0" applyFill="1" applyBorder="1" applyAlignment="1" applyProtection="1">
      <alignment horizontal="left" wrapText="1" indent="2"/>
      <protection hidden="1"/>
    </xf>
    <xf numFmtId="0" fontId="0" fillId="0" borderId="2" xfId="0" applyFill="1" applyBorder="1" applyAlignment="1" applyProtection="1">
      <alignment horizontal="left" indent="2"/>
      <protection hidden="1"/>
    </xf>
    <xf numFmtId="44" fontId="6" fillId="6" borderId="2" xfId="1" applyFont="1" applyFill="1" applyBorder="1" applyProtection="1">
      <protection locked="0" hidden="1"/>
    </xf>
    <xf numFmtId="44" fontId="6" fillId="6" borderId="2" xfId="1" applyNumberFormat="1" applyFont="1" applyFill="1" applyBorder="1" applyProtection="1">
      <protection hidden="1"/>
    </xf>
    <xf numFmtId="44" fontId="5" fillId="6" borderId="7" xfId="1" applyFont="1" applyFill="1" applyBorder="1" applyProtection="1">
      <protection hidden="1"/>
    </xf>
    <xf numFmtId="0" fontId="0" fillId="6" borderId="5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44" fontId="6" fillId="0" borderId="2" xfId="1" applyFont="1" applyFill="1" applyBorder="1" applyProtection="1"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0" fillId="0" borderId="10" xfId="0" applyFill="1" applyBorder="1" applyProtection="1">
      <protection hidden="1"/>
    </xf>
    <xf numFmtId="44" fontId="5" fillId="0" borderId="2" xfId="1" applyFont="1" applyFill="1" applyBorder="1" applyProtection="1">
      <protection hidden="1"/>
    </xf>
    <xf numFmtId="44" fontId="6" fillId="6" borderId="4" xfId="1" applyFont="1" applyFill="1" applyBorder="1" applyProtection="1">
      <protection hidden="1"/>
    </xf>
    <xf numFmtId="44" fontId="4" fillId="6" borderId="15" xfId="0" applyNumberFormat="1" applyFont="1" applyFill="1" applyBorder="1" applyProtection="1">
      <protection hidden="1"/>
    </xf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2" xfId="0" applyFill="1" applyBorder="1" applyAlignment="1" applyProtection="1">
      <alignment wrapText="1"/>
      <protection hidden="1"/>
    </xf>
    <xf numFmtId="0" fontId="5" fillId="0" borderId="2" xfId="0" applyFont="1" applyFill="1" applyBorder="1" applyProtection="1">
      <protection hidden="1"/>
    </xf>
    <xf numFmtId="0" fontId="4" fillId="0" borderId="0" xfId="0" applyFont="1" applyFill="1" applyProtection="1">
      <protection hidden="1"/>
    </xf>
    <xf numFmtId="0" fontId="5" fillId="0" borderId="4" xfId="0" applyFont="1" applyFill="1" applyBorder="1" applyProtection="1">
      <protection hidden="1"/>
    </xf>
    <xf numFmtId="0" fontId="0" fillId="0" borderId="3" xfId="0" applyFont="1" applyFill="1" applyBorder="1" applyAlignment="1" applyProtection="1">
      <alignment wrapText="1"/>
      <protection hidden="1"/>
    </xf>
    <xf numFmtId="0" fontId="0" fillId="6" borderId="4" xfId="0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locked="0" hidden="1"/>
    </xf>
    <xf numFmtId="0" fontId="0" fillId="0" borderId="3" xfId="0" applyFill="1" applyBorder="1" applyAlignment="1" applyProtection="1">
      <alignment horizontal="center"/>
      <protection hidden="1"/>
    </xf>
    <xf numFmtId="44" fontId="6" fillId="5" borderId="2" xfId="1" applyFont="1" applyFill="1" applyBorder="1" applyProtection="1">
      <protection locked="0" hidden="1"/>
    </xf>
    <xf numFmtId="0" fontId="0" fillId="0" borderId="2" xfId="0" applyFont="1" applyBorder="1" applyAlignment="1" applyProtection="1">
      <alignment wrapText="1"/>
      <protection hidden="1"/>
    </xf>
    <xf numFmtId="44" fontId="6" fillId="5" borderId="4" xfId="1" applyFont="1" applyFill="1" applyBorder="1" applyProtection="1">
      <protection locked="0" hidden="1"/>
    </xf>
    <xf numFmtId="2" fontId="5" fillId="7" borderId="2" xfId="0" applyNumberFormat="1" applyFont="1" applyFill="1" applyBorder="1" applyAlignment="1" applyProtection="1">
      <alignment horizontal="center" vertical="center"/>
      <protection hidden="1"/>
    </xf>
    <xf numFmtId="2" fontId="5" fillId="7" borderId="3" xfId="0" applyNumberFormat="1" applyFont="1" applyFill="1" applyBorder="1" applyAlignment="1" applyProtection="1">
      <alignment horizontal="center" vertical="center"/>
      <protection hidden="1"/>
    </xf>
    <xf numFmtId="164" fontId="5" fillId="7" borderId="2" xfId="0" applyNumberFormat="1" applyFont="1" applyFill="1" applyBorder="1" applyAlignment="1" applyProtection="1">
      <alignment horizontal="center" vertical="center"/>
      <protection hidden="1"/>
    </xf>
    <xf numFmtId="164" fontId="5" fillId="7" borderId="4" xfId="0" applyNumberFormat="1" applyFont="1" applyFill="1" applyBorder="1" applyAlignment="1" applyProtection="1">
      <alignment horizontal="center" vertical="center"/>
      <protection hidden="1"/>
    </xf>
    <xf numFmtId="0" fontId="5" fillId="7" borderId="2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>
      <alignment horizontal="center"/>
    </xf>
    <xf numFmtId="44" fontId="6" fillId="7" borderId="2" xfId="1" applyFont="1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5" fillId="4" borderId="8" xfId="0" applyFont="1" applyFill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/>
      <protection locked="0" hidden="1"/>
    </xf>
    <xf numFmtId="0" fontId="5" fillId="3" borderId="11" xfId="0" applyFont="1" applyFill="1" applyBorder="1" applyAlignment="1" applyProtection="1">
      <alignment horizontal="center"/>
      <protection locked="0" hidden="1"/>
    </xf>
    <xf numFmtId="0" fontId="5" fillId="3" borderId="12" xfId="0" applyFont="1" applyFill="1" applyBorder="1" applyAlignment="1" applyProtection="1">
      <alignment horizontal="center"/>
      <protection locked="0" hidden="1"/>
    </xf>
    <xf numFmtId="0" fontId="5" fillId="0" borderId="8" xfId="0" applyFont="1" applyBorder="1" applyAlignment="1" applyProtection="1">
      <alignment horizontal="center" wrapText="1"/>
      <protection locked="0" hidden="1"/>
    </xf>
    <xf numFmtId="0" fontId="5" fillId="0" borderId="6" xfId="0" applyFont="1" applyBorder="1" applyAlignment="1" applyProtection="1">
      <alignment horizontal="center" wrapText="1"/>
      <protection locked="0" hidden="1"/>
    </xf>
    <xf numFmtId="0" fontId="5" fillId="0" borderId="9" xfId="0" applyFont="1" applyBorder="1" applyAlignment="1" applyProtection="1">
      <alignment horizontal="center" wrapText="1"/>
      <protection locked="0" hidden="1"/>
    </xf>
    <xf numFmtId="0" fontId="5" fillId="4" borderId="8" xfId="0" applyFont="1" applyFill="1" applyBorder="1" applyAlignment="1" applyProtection="1">
      <alignment horizontal="center"/>
      <protection locked="0" hidden="1"/>
    </xf>
    <xf numFmtId="0" fontId="5" fillId="4" borderId="6" xfId="0" applyFont="1" applyFill="1" applyBorder="1" applyAlignment="1" applyProtection="1">
      <alignment horizontal="center"/>
      <protection locked="0" hidden="1"/>
    </xf>
    <xf numFmtId="0" fontId="5" fillId="4" borderId="9" xfId="0" applyFont="1" applyFill="1" applyBorder="1" applyAlignment="1" applyProtection="1">
      <alignment horizontal="center"/>
      <protection locked="0"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76"/>
  <sheetViews>
    <sheetView showGridLines="0" tabSelected="1" showWhiteSpace="0" zoomScale="80" zoomScaleNormal="80" zoomScalePageLayoutView="70" workbookViewId="0">
      <selection activeCell="C78" sqref="C78"/>
    </sheetView>
  </sheetViews>
  <sheetFormatPr defaultColWidth="9.36328125" defaultRowHeight="14.5" x14ac:dyDescent="0.35"/>
  <cols>
    <col min="1" max="1" width="65.1796875" style="2" customWidth="1"/>
    <col min="2" max="2" width="6.90625" style="2" customWidth="1"/>
    <col min="3" max="3" width="45.453125" style="2" customWidth="1"/>
    <col min="4" max="5" width="55" style="2" hidden="1" customWidth="1"/>
    <col min="6" max="8" width="9.36328125" style="2" hidden="1" customWidth="1"/>
    <col min="9" max="10" width="0" style="2" hidden="1" customWidth="1"/>
    <col min="11" max="24" width="9.36328125" style="2"/>
    <col min="25" max="25" width="9.36328125" style="2" hidden="1" customWidth="1"/>
    <col min="26" max="26" width="2.36328125" style="2" hidden="1" customWidth="1"/>
    <col min="27" max="27" width="9.36328125" style="2" hidden="1" customWidth="1"/>
    <col min="28" max="16384" width="9.36328125" style="2"/>
  </cols>
  <sheetData>
    <row r="1" spans="1:26" ht="15" thickBot="1" x14ac:dyDescent="0.4">
      <c r="A1" s="25" t="s">
        <v>84</v>
      </c>
    </row>
    <row r="2" spans="1:26" ht="15" thickBot="1" x14ac:dyDescent="0.4">
      <c r="A2" s="77" t="s">
        <v>32</v>
      </c>
      <c r="B2" s="78"/>
      <c r="C2" s="79"/>
      <c r="H2" s="2" t="s">
        <v>0</v>
      </c>
    </row>
    <row r="3" spans="1:26" s="3" customFormat="1" x14ac:dyDescent="0.35">
      <c r="A3" s="15" t="s">
        <v>17</v>
      </c>
      <c r="B3" s="16">
        <v>1.1000000000000001</v>
      </c>
      <c r="C3" s="29"/>
    </row>
    <row r="4" spans="1:26" s="3" customFormat="1" x14ac:dyDescent="0.35">
      <c r="A4" s="17" t="s">
        <v>15</v>
      </c>
      <c r="B4" s="18">
        <v>1.2</v>
      </c>
      <c r="C4" s="30"/>
      <c r="F4" s="3" t="s">
        <v>21</v>
      </c>
    </row>
    <row r="5" spans="1:26" s="3" customFormat="1" x14ac:dyDescent="0.35">
      <c r="A5" s="17" t="s">
        <v>16</v>
      </c>
      <c r="B5" s="18">
        <v>1.3</v>
      </c>
      <c r="C5" s="30"/>
      <c r="F5" s="3" t="s">
        <v>23</v>
      </c>
      <c r="Z5" s="3" t="s">
        <v>0</v>
      </c>
    </row>
    <row r="6" spans="1:26" s="3" customFormat="1" x14ac:dyDescent="0.35">
      <c r="A6" s="17" t="s">
        <v>75</v>
      </c>
      <c r="B6" s="18"/>
      <c r="C6" s="30"/>
    </row>
    <row r="7" spans="1:26" x14ac:dyDescent="0.35">
      <c r="A7" s="4" t="s">
        <v>8</v>
      </c>
      <c r="B7" s="18">
        <v>1.4</v>
      </c>
      <c r="C7" s="35"/>
      <c r="F7" s="2" t="s">
        <v>22</v>
      </c>
      <c r="H7" s="2" t="s">
        <v>1</v>
      </c>
      <c r="Z7" s="2" t="s">
        <v>1</v>
      </c>
    </row>
    <row r="8" spans="1:26" x14ac:dyDescent="0.35">
      <c r="A8" s="80" t="str">
        <f>IF(C7="NO","Proceed to Section 5. Temporary Relocation Assistance for Non-Displaced Persons.","Continue to line 1.5.")</f>
        <v>Continue to line 1.5.</v>
      </c>
      <c r="B8" s="81"/>
      <c r="C8" s="82"/>
      <c r="F8" s="2" t="s">
        <v>29</v>
      </c>
    </row>
    <row r="9" spans="1:26" x14ac:dyDescent="0.35">
      <c r="A9" s="4" t="s">
        <v>2</v>
      </c>
      <c r="B9" s="19">
        <v>1.5</v>
      </c>
      <c r="C9" s="35"/>
      <c r="F9" s="2">
        <v>1</v>
      </c>
      <c r="N9" s="55"/>
    </row>
    <row r="10" spans="1:26" x14ac:dyDescent="0.35">
      <c r="A10" s="4" t="str">
        <f>IF(C9="Fixed payment for moving expenses","Total Number of Furnished Rooms Moved*:","Enter Actual Reasonable Moving and Related Expenses:")</f>
        <v>Enter Actual Reasonable Moving and Related Expenses:</v>
      </c>
      <c r="B10" s="19">
        <v>1.6</v>
      </c>
      <c r="C10" s="32"/>
      <c r="F10" s="2">
        <v>2</v>
      </c>
    </row>
    <row r="11" spans="1:26" ht="15" thickBot="1" x14ac:dyDescent="0.4">
      <c r="A11" s="5" t="s">
        <v>6</v>
      </c>
      <c r="B11" s="20">
        <v>1.7</v>
      </c>
      <c r="C11" s="33" t="e">
        <f>IF(C9="Actual reasonable moving and related expenses",C10,HLOOKUP(C10,Sheet2!1:1048576,2,"FALSE"))</f>
        <v>#N/A</v>
      </c>
      <c r="F11" s="2">
        <v>3</v>
      </c>
      <c r="H11" s="2" t="s">
        <v>4</v>
      </c>
    </row>
    <row r="12" spans="1:26" ht="29" customHeight="1" thickBot="1" x14ac:dyDescent="0.4">
      <c r="A12" s="83" t="s">
        <v>33</v>
      </c>
      <c r="B12" s="84"/>
      <c r="C12" s="85"/>
      <c r="F12" s="2">
        <v>4</v>
      </c>
      <c r="H12" s="2" t="s">
        <v>3</v>
      </c>
      <c r="L12" s="56"/>
      <c r="M12" s="56"/>
      <c r="N12" s="56"/>
      <c r="O12" s="56"/>
      <c r="P12" s="56"/>
    </row>
    <row r="13" spans="1:26" ht="18.75" customHeight="1" x14ac:dyDescent="0.35">
      <c r="A13" s="76" t="s">
        <v>83</v>
      </c>
      <c r="B13" s="71">
        <v>1.8</v>
      </c>
      <c r="C13" s="36"/>
      <c r="F13" s="2">
        <v>5</v>
      </c>
      <c r="L13" s="56"/>
      <c r="M13" s="56"/>
      <c r="N13" s="56"/>
      <c r="O13" s="56"/>
      <c r="P13" s="56"/>
    </row>
    <row r="14" spans="1:26" x14ac:dyDescent="0.35">
      <c r="A14" s="7" t="s">
        <v>10</v>
      </c>
      <c r="B14" s="70">
        <v>1.9</v>
      </c>
      <c r="C14" s="34"/>
      <c r="F14" s="2">
        <v>6</v>
      </c>
      <c r="L14" s="56"/>
      <c r="M14" s="56"/>
      <c r="N14" s="56"/>
      <c r="O14" s="56"/>
      <c r="P14" s="56"/>
    </row>
    <row r="15" spans="1:26" x14ac:dyDescent="0.35">
      <c r="A15" s="7" t="s">
        <v>74</v>
      </c>
      <c r="B15" s="70">
        <v>1.1000000000000001</v>
      </c>
      <c r="C15" s="34"/>
      <c r="L15" s="56"/>
      <c r="M15" s="56"/>
      <c r="N15" s="56"/>
      <c r="O15" s="56"/>
      <c r="P15" s="56"/>
    </row>
    <row r="16" spans="1:26" x14ac:dyDescent="0.35">
      <c r="A16" s="7" t="s">
        <v>9</v>
      </c>
      <c r="B16" s="68">
        <v>1.1100000000000001</v>
      </c>
      <c r="C16" s="73" t="str">
        <f>IF(C14&lt;=C15,"YES","NO")</f>
        <v>YES</v>
      </c>
      <c r="F16" s="2">
        <v>7</v>
      </c>
      <c r="L16" s="54"/>
      <c r="M16" s="56"/>
      <c r="N16" s="56"/>
      <c r="O16" s="56"/>
      <c r="P16" s="56"/>
    </row>
    <row r="17" spans="1:25" x14ac:dyDescent="0.35">
      <c r="A17" s="75" t="s">
        <v>79</v>
      </c>
      <c r="B17" s="69">
        <v>1.1200000000000001</v>
      </c>
      <c r="C17" s="64"/>
    </row>
    <row r="18" spans="1:25" x14ac:dyDescent="0.35">
      <c r="A18" s="50" t="s">
        <v>52</v>
      </c>
      <c r="B18" s="68">
        <v>1.1299999999999999</v>
      </c>
      <c r="C18" s="74"/>
    </row>
    <row r="19" spans="1:25" x14ac:dyDescent="0.35">
      <c r="A19" s="39" t="s">
        <v>38</v>
      </c>
      <c r="B19" s="70" t="s">
        <v>44</v>
      </c>
      <c r="C19" s="34"/>
    </row>
    <row r="20" spans="1:25" ht="29" x14ac:dyDescent="0.35">
      <c r="A20" s="40" t="s">
        <v>39</v>
      </c>
      <c r="B20" s="70" t="s">
        <v>45</v>
      </c>
      <c r="C20" s="34">
        <v>0</v>
      </c>
    </row>
    <row r="21" spans="1:25" ht="29" x14ac:dyDescent="0.35">
      <c r="A21" s="40" t="s">
        <v>40</v>
      </c>
      <c r="B21" s="70" t="s">
        <v>46</v>
      </c>
      <c r="C21" s="34"/>
    </row>
    <row r="22" spans="1:25" ht="43.5" x14ac:dyDescent="0.35">
      <c r="A22" s="40" t="s">
        <v>41</v>
      </c>
      <c r="B22" s="70" t="s">
        <v>47</v>
      </c>
      <c r="C22" s="34">
        <v>0</v>
      </c>
    </row>
    <row r="23" spans="1:25" ht="43.5" x14ac:dyDescent="0.35">
      <c r="A23" s="41" t="s">
        <v>42</v>
      </c>
      <c r="B23" s="70" t="s">
        <v>48</v>
      </c>
      <c r="C23" s="34">
        <v>0</v>
      </c>
    </row>
    <row r="24" spans="1:25" x14ac:dyDescent="0.35">
      <c r="A24" s="42" t="s">
        <v>43</v>
      </c>
      <c r="B24" s="70" t="s">
        <v>49</v>
      </c>
      <c r="C24" s="43">
        <f>C14-SUM(C19:C23)</f>
        <v>0</v>
      </c>
    </row>
    <row r="25" spans="1:25" ht="28.25" customHeight="1" thickBot="1" x14ac:dyDescent="0.4">
      <c r="A25" s="61" t="s">
        <v>64</v>
      </c>
      <c r="B25" s="22">
        <v>1.1399999999999999</v>
      </c>
      <c r="C25" s="63"/>
      <c r="F25" s="2">
        <v>8</v>
      </c>
    </row>
    <row r="26" spans="1:25" ht="15" thickBot="1" x14ac:dyDescent="0.4">
      <c r="A26" s="86" t="s">
        <v>51</v>
      </c>
      <c r="B26" s="87"/>
      <c r="C26" s="88"/>
      <c r="F26" s="2">
        <v>9</v>
      </c>
    </row>
    <row r="27" spans="1:25" x14ac:dyDescent="0.35">
      <c r="A27" s="4" t="s">
        <v>11</v>
      </c>
      <c r="B27" s="18">
        <v>2.1</v>
      </c>
      <c r="C27" s="37">
        <f>ROUND(IF(C16="Yes",(C14/12)*0.3, 0),0)</f>
        <v>0</v>
      </c>
    </row>
    <row r="28" spans="1:25" ht="29" x14ac:dyDescent="0.35">
      <c r="A28" s="57" t="s">
        <v>57</v>
      </c>
      <c r="B28" s="21">
        <v>2.2000000000000002</v>
      </c>
      <c r="C28" s="48"/>
    </row>
    <row r="29" spans="1:25" ht="29" x14ac:dyDescent="0.35">
      <c r="A29" s="57" t="s">
        <v>58</v>
      </c>
      <c r="B29" s="70">
        <v>2.2999999999999998</v>
      </c>
      <c r="C29" s="48"/>
    </row>
    <row r="30" spans="1:25" x14ac:dyDescent="0.35">
      <c r="A30" s="26" t="s">
        <v>37</v>
      </c>
      <c r="B30" s="70">
        <v>2.4</v>
      </c>
      <c r="C30" s="37">
        <f>MIN(C28,C29)</f>
        <v>0</v>
      </c>
    </row>
    <row r="31" spans="1:25" ht="43.5" x14ac:dyDescent="0.35">
      <c r="A31" s="57" t="s">
        <v>59</v>
      </c>
      <c r="B31" s="70">
        <v>2.5</v>
      </c>
      <c r="C31" s="48"/>
      <c r="G31" s="8"/>
      <c r="J31" s="9"/>
      <c r="K31" s="9"/>
      <c r="L31" s="3"/>
      <c r="M31" s="9"/>
      <c r="N31" s="3"/>
      <c r="O31" s="9"/>
      <c r="P31" s="3"/>
      <c r="Q31" s="9"/>
      <c r="R31" s="3"/>
      <c r="S31" s="9"/>
      <c r="T31" s="3"/>
      <c r="U31" s="9"/>
      <c r="V31" s="3"/>
      <c r="W31" s="9"/>
      <c r="X31" s="3"/>
      <c r="Y31" s="9"/>
    </row>
    <row r="32" spans="1:25" x14ac:dyDescent="0.35">
      <c r="A32" s="26" t="s">
        <v>65</v>
      </c>
      <c r="B32" s="70">
        <v>2.6</v>
      </c>
      <c r="C32" s="37">
        <f>ROUND(IF(C16="Yes",(C14/12)*0.3, 0),0)</f>
        <v>0</v>
      </c>
      <c r="G32" s="8"/>
      <c r="J32" s="9"/>
      <c r="K32" s="9"/>
      <c r="L32" s="3"/>
      <c r="M32" s="9"/>
      <c r="N32" s="3"/>
      <c r="O32" s="9"/>
      <c r="P32" s="3"/>
      <c r="Q32" s="9"/>
      <c r="R32" s="3"/>
      <c r="S32" s="9"/>
      <c r="T32" s="3"/>
      <c r="U32" s="9"/>
      <c r="V32" s="3"/>
      <c r="W32" s="9"/>
      <c r="X32" s="3"/>
      <c r="Y32" s="9"/>
    </row>
    <row r="33" spans="1:25" x14ac:dyDescent="0.35">
      <c r="A33" s="26" t="s">
        <v>66</v>
      </c>
      <c r="B33" s="21">
        <v>2.7</v>
      </c>
      <c r="C33" s="37">
        <f>IF(C16="Yes",MIN(C31:C32),0)</f>
        <v>0</v>
      </c>
    </row>
    <row r="34" spans="1:25" x14ac:dyDescent="0.35">
      <c r="A34" s="26" t="s">
        <v>67</v>
      </c>
      <c r="B34" s="21">
        <v>2.8</v>
      </c>
      <c r="C34" s="37">
        <f>IF(C30-C31&lt;=0,0,C30-C31)</f>
        <v>0</v>
      </c>
    </row>
    <row r="35" spans="1:25" x14ac:dyDescent="0.35">
      <c r="A35" s="7" t="s">
        <v>69</v>
      </c>
      <c r="B35" s="21">
        <v>2.9</v>
      </c>
      <c r="C35" s="37">
        <f>C34*42</f>
        <v>0</v>
      </c>
    </row>
    <row r="36" spans="1:25" x14ac:dyDescent="0.35">
      <c r="A36" s="26" t="s">
        <v>81</v>
      </c>
      <c r="B36" s="68">
        <v>2.1</v>
      </c>
      <c r="C36" s="48">
        <v>0</v>
      </c>
      <c r="G36" s="8"/>
      <c r="J36" s="9"/>
      <c r="K36" s="9"/>
      <c r="L36" s="3"/>
      <c r="M36" s="9"/>
      <c r="N36" s="3"/>
      <c r="O36" s="9"/>
      <c r="P36" s="3"/>
      <c r="Q36" s="9"/>
      <c r="R36" s="3"/>
      <c r="S36" s="9"/>
      <c r="T36" s="3"/>
      <c r="U36" s="9"/>
      <c r="V36" s="3"/>
      <c r="W36" s="9"/>
      <c r="X36" s="3"/>
      <c r="Y36" s="9"/>
    </row>
    <row r="37" spans="1:25" x14ac:dyDescent="0.35">
      <c r="A37" s="26" t="s">
        <v>80</v>
      </c>
      <c r="B37" s="18">
        <v>2.11</v>
      </c>
      <c r="C37" s="34">
        <v>0</v>
      </c>
    </row>
    <row r="38" spans="1:25" ht="15" thickBot="1" x14ac:dyDescent="0.4">
      <c r="A38" s="49" t="s">
        <v>54</v>
      </c>
      <c r="B38" s="23">
        <v>2.12</v>
      </c>
      <c r="C38" s="33">
        <f>C35+C37-C36</f>
        <v>0</v>
      </c>
    </row>
    <row r="39" spans="1:25" ht="15" thickBot="1" x14ac:dyDescent="0.4">
      <c r="A39" s="77" t="s">
        <v>70</v>
      </c>
      <c r="B39" s="78"/>
      <c r="C39" s="79"/>
    </row>
    <row r="40" spans="1:25" x14ac:dyDescent="0.35">
      <c r="A40" s="6" t="s">
        <v>12</v>
      </c>
      <c r="B40" s="16">
        <v>3.1</v>
      </c>
      <c r="C40" s="62" t="str">
        <f>IF(C16="YES","YES","NO. Do Not Continue Section.")</f>
        <v>YES</v>
      </c>
    </row>
    <row r="41" spans="1:25" x14ac:dyDescent="0.35">
      <c r="A41" s="4" t="s">
        <v>13</v>
      </c>
      <c r="B41" s="18">
        <v>3.2</v>
      </c>
      <c r="C41" s="35"/>
    </row>
    <row r="42" spans="1:25" x14ac:dyDescent="0.35">
      <c r="A42" s="89" t="str">
        <f>IF(C41="YES","STOP.  No rental assistance payment calculation necessary. Proceed to Section 6.","Continue to line 3.3 to determine replacement housing  payment under 104(d).")</f>
        <v>Continue to line 3.3 to determine replacement housing  payment under 104(d).</v>
      </c>
      <c r="B42" s="90"/>
      <c r="C42" s="91"/>
    </row>
    <row r="43" spans="1:25" x14ac:dyDescent="0.35">
      <c r="A43" s="50" t="s">
        <v>50</v>
      </c>
      <c r="B43" s="21">
        <v>3.3</v>
      </c>
      <c r="C43" s="43">
        <f>C24</f>
        <v>0</v>
      </c>
    </row>
    <row r="44" spans="1:25" ht="29" x14ac:dyDescent="0.35">
      <c r="A44" s="57" t="s">
        <v>57</v>
      </c>
      <c r="B44" s="18">
        <v>3.4</v>
      </c>
      <c r="C44" s="34"/>
    </row>
    <row r="45" spans="1:25" ht="29" x14ac:dyDescent="0.35">
      <c r="A45" s="57" t="s">
        <v>61</v>
      </c>
      <c r="B45" s="18">
        <v>3.5</v>
      </c>
      <c r="C45" s="34"/>
    </row>
    <row r="46" spans="1:25" x14ac:dyDescent="0.35">
      <c r="A46" s="26" t="s">
        <v>82</v>
      </c>
      <c r="B46" s="18">
        <v>3.6</v>
      </c>
      <c r="C46" s="43">
        <f>MIN(C44:C45)</f>
        <v>0</v>
      </c>
    </row>
    <row r="47" spans="1:25" x14ac:dyDescent="0.35">
      <c r="A47" s="7" t="s">
        <v>14</v>
      </c>
      <c r="B47" s="18">
        <v>3.7</v>
      </c>
      <c r="C47" s="44">
        <f>ROUND(IF(C43&gt;0,C43/12*0.3,0),0)</f>
        <v>0</v>
      </c>
      <c r="E47" s="8"/>
    </row>
    <row r="48" spans="1:25" x14ac:dyDescent="0.35">
      <c r="A48" s="7" t="s">
        <v>68</v>
      </c>
      <c r="B48" s="21">
        <v>3.8</v>
      </c>
      <c r="C48" s="37">
        <f>ROUND(IF(C46-C47&lt;=0,0,C46-C47),0)</f>
        <v>0</v>
      </c>
    </row>
    <row r="49" spans="1:25" x14ac:dyDescent="0.35">
      <c r="A49" s="7" t="s">
        <v>62</v>
      </c>
      <c r="B49" s="21">
        <v>3.9</v>
      </c>
      <c r="C49" s="37">
        <f>C48*60</f>
        <v>0</v>
      </c>
    </row>
    <row r="50" spans="1:25" x14ac:dyDescent="0.35">
      <c r="A50" s="26" t="s">
        <v>60</v>
      </c>
      <c r="B50" s="18">
        <v>3.1</v>
      </c>
      <c r="C50" s="65">
        <v>0</v>
      </c>
    </row>
    <row r="51" spans="1:25" x14ac:dyDescent="0.35">
      <c r="A51" s="26" t="s">
        <v>55</v>
      </c>
      <c r="B51" s="72">
        <v>3.11</v>
      </c>
      <c r="C51" s="34">
        <v>0</v>
      </c>
    </row>
    <row r="52" spans="1:25" x14ac:dyDescent="0.35">
      <c r="A52" s="58" t="s">
        <v>53</v>
      </c>
      <c r="B52" s="68">
        <v>3.12</v>
      </c>
      <c r="C52" s="37">
        <f>C49+C50+C51</f>
        <v>0</v>
      </c>
    </row>
    <row r="53" spans="1:25" x14ac:dyDescent="0.35">
      <c r="A53" s="26" t="s">
        <v>81</v>
      </c>
      <c r="B53" s="68">
        <v>3.13</v>
      </c>
      <c r="C53" s="48">
        <v>0</v>
      </c>
      <c r="G53" s="8"/>
      <c r="J53" s="9"/>
      <c r="K53" s="9"/>
      <c r="L53" s="3"/>
      <c r="M53" s="9"/>
      <c r="N53" s="3"/>
      <c r="O53" s="9"/>
      <c r="P53" s="3"/>
      <c r="Q53" s="9"/>
      <c r="R53" s="3"/>
      <c r="S53" s="9"/>
      <c r="T53" s="3"/>
      <c r="U53" s="9"/>
      <c r="V53" s="3"/>
      <c r="W53" s="9"/>
      <c r="X53" s="3"/>
      <c r="Y53" s="9"/>
    </row>
    <row r="54" spans="1:25" ht="15" thickBot="1" x14ac:dyDescent="0.4">
      <c r="A54" s="59" t="s">
        <v>28</v>
      </c>
      <c r="B54" s="68">
        <v>3.14</v>
      </c>
      <c r="C54" s="53">
        <f>C52-C53</f>
        <v>0</v>
      </c>
    </row>
    <row r="55" spans="1:25" ht="15" thickBot="1" x14ac:dyDescent="0.4">
      <c r="A55" s="77" t="s">
        <v>71</v>
      </c>
      <c r="B55" s="78"/>
      <c r="C55" s="79"/>
    </row>
    <row r="56" spans="1:25" x14ac:dyDescent="0.35">
      <c r="A56" s="60" t="s">
        <v>25</v>
      </c>
      <c r="B56" s="16">
        <v>4.0999999999999996</v>
      </c>
      <c r="C56" s="67">
        <v>0</v>
      </c>
    </row>
    <row r="57" spans="1:25" ht="43.5" x14ac:dyDescent="0.35">
      <c r="A57" s="57" t="s">
        <v>59</v>
      </c>
      <c r="B57" s="18">
        <v>4.2</v>
      </c>
      <c r="C57" s="34">
        <v>0</v>
      </c>
      <c r="D57" s="10" t="s">
        <v>31</v>
      </c>
    </row>
    <row r="58" spans="1:25" ht="29" x14ac:dyDescent="0.35">
      <c r="A58" s="66" t="s">
        <v>63</v>
      </c>
      <c r="B58" s="18">
        <v>4.3</v>
      </c>
      <c r="C58" s="34">
        <v>0</v>
      </c>
    </row>
    <row r="59" spans="1:25" x14ac:dyDescent="0.35">
      <c r="A59" s="4" t="s">
        <v>26</v>
      </c>
      <c r="B59" s="18">
        <v>4.4000000000000004</v>
      </c>
      <c r="C59" s="37">
        <f>SUM(IF(C58-C57&gt;0,C58-C57,"0"))</f>
        <v>0</v>
      </c>
    </row>
    <row r="60" spans="1:25" x14ac:dyDescent="0.35">
      <c r="A60" s="4" t="s">
        <v>27</v>
      </c>
      <c r="B60" s="18">
        <v>4.5</v>
      </c>
      <c r="C60" s="32"/>
    </row>
    <row r="61" spans="1:25" x14ac:dyDescent="0.35">
      <c r="A61" s="4" t="s">
        <v>73</v>
      </c>
      <c r="B61" s="18">
        <v>4.5999999999999996</v>
      </c>
      <c r="C61" s="34">
        <v>0</v>
      </c>
    </row>
    <row r="62" spans="1:25" ht="15" thickBot="1" x14ac:dyDescent="0.4">
      <c r="A62" s="24" t="s">
        <v>77</v>
      </c>
      <c r="B62" s="23">
        <v>4.8</v>
      </c>
      <c r="C62" s="33">
        <f>SUM(C60*C59)+C61+C56</f>
        <v>0</v>
      </c>
    </row>
    <row r="63" spans="1:25" ht="15" thickBot="1" x14ac:dyDescent="0.4">
      <c r="A63" s="77" t="s">
        <v>72</v>
      </c>
      <c r="B63" s="78"/>
      <c r="C63" s="79"/>
    </row>
    <row r="64" spans="1:25" x14ac:dyDescent="0.35">
      <c r="A64" s="15" t="s">
        <v>19</v>
      </c>
      <c r="B64" s="16">
        <v>5.0999999999999996</v>
      </c>
      <c r="C64" s="52" t="b">
        <f>IF(AND(C13="YES",C16="YES"),C38,IF(AND(C13="YES",C16="NO"),C38))</f>
        <v>0</v>
      </c>
    </row>
    <row r="65" spans="1:3" x14ac:dyDescent="0.35">
      <c r="A65" s="17" t="s">
        <v>20</v>
      </c>
      <c r="B65" s="18">
        <v>5.2</v>
      </c>
      <c r="C65" s="37">
        <f>IF(C52&gt;0,C52,0)</f>
        <v>0</v>
      </c>
    </row>
    <row r="66" spans="1:3" x14ac:dyDescent="0.35">
      <c r="A66" s="17" t="s">
        <v>76</v>
      </c>
      <c r="B66" s="18">
        <v>5.3</v>
      </c>
      <c r="C66" s="37">
        <f>SUM(C62)</f>
        <v>0</v>
      </c>
    </row>
    <row r="67" spans="1:3" x14ac:dyDescent="0.35">
      <c r="A67" s="17" t="s">
        <v>78</v>
      </c>
      <c r="B67" s="18">
        <v>5.4</v>
      </c>
      <c r="C67" s="31"/>
    </row>
    <row r="68" spans="1:3" x14ac:dyDescent="0.35">
      <c r="A68" s="17" t="s">
        <v>24</v>
      </c>
      <c r="B68" s="18">
        <v>5.5</v>
      </c>
      <c r="C68" s="38" t="str">
        <f>IF(C67="URA",C64,IF(C67="104(d) Cash Payment",C65,IF(C67="104(d) Assisted Housing",0,IF(C67="Temporary Relocation",C66,""))))</f>
        <v/>
      </c>
    </row>
    <row r="69" spans="1:3" x14ac:dyDescent="0.35">
      <c r="A69" s="17" t="s">
        <v>18</v>
      </c>
      <c r="B69" s="18">
        <v>5.6</v>
      </c>
      <c r="C69" s="37" t="e">
        <f>C11</f>
        <v>#N/A</v>
      </c>
    </row>
    <row r="70" spans="1:3" x14ac:dyDescent="0.35">
      <c r="A70" s="17" t="s">
        <v>56</v>
      </c>
      <c r="B70" s="18">
        <v>5.7</v>
      </c>
      <c r="C70" s="51">
        <v>0</v>
      </c>
    </row>
    <row r="71" spans="1:3" ht="15" thickBot="1" x14ac:dyDescent="0.4">
      <c r="A71" s="19" t="s">
        <v>30</v>
      </c>
      <c r="B71" s="18">
        <v>5.8</v>
      </c>
      <c r="C71" s="45" t="e">
        <f>SUM(C68:C70)</f>
        <v>#N/A</v>
      </c>
    </row>
    <row r="72" spans="1:3" ht="15.5" x14ac:dyDescent="0.35">
      <c r="A72" s="27"/>
      <c r="B72" s="28"/>
      <c r="C72" s="28"/>
    </row>
    <row r="74" spans="1:3" ht="15" thickBot="1" x14ac:dyDescent="0.4">
      <c r="A74" s="11" t="s">
        <v>34</v>
      </c>
      <c r="B74" s="12"/>
      <c r="C74" s="46">
        <f>C3</f>
        <v>0</v>
      </c>
    </row>
    <row r="75" spans="1:3" ht="15" thickBot="1" x14ac:dyDescent="0.4">
      <c r="A75" s="13" t="s">
        <v>35</v>
      </c>
      <c r="B75" s="14"/>
      <c r="C75" s="47">
        <f>C4</f>
        <v>0</v>
      </c>
    </row>
    <row r="76" spans="1:3" ht="15" thickBot="1" x14ac:dyDescent="0.4">
      <c r="A76" s="13" t="s">
        <v>36</v>
      </c>
      <c r="B76" s="14"/>
      <c r="C76" s="47">
        <f>C5</f>
        <v>0</v>
      </c>
    </row>
  </sheetData>
  <sheetProtection algorithmName="SHA-512" hashValue="MXc3J9YP2eWBAUc97ov9LSE97HVuLBfYHWj0O6QbGEdsoaafWxZEBswK2Ama3WnZEzSQxkn+axlP8g2QlLVZ2A==" saltValue="9y+y8IbVhrKKB99RTcXukA==" spinCount="100000" sheet="1" objects="1" scenarios="1"/>
  <protectedRanges>
    <protectedRange sqref="C60:C61" name="Range14"/>
    <protectedRange sqref="C56:C58" name="Range13"/>
    <protectedRange sqref="C41" name="Range9"/>
    <protectedRange sqref="C36:C37" name="Range8"/>
    <protectedRange sqref="C31" name="Range7"/>
    <protectedRange sqref="C28:C29" name="Range6"/>
    <protectedRange sqref="C25" name="Range5"/>
    <protectedRange sqref="C17:C23" name="Range4"/>
    <protectedRange sqref="C13:C15" name="Range3"/>
    <protectedRange sqref="C9:C10" name="Range2"/>
    <protectedRange sqref="C3:C7" name="Range1"/>
    <protectedRange sqref="C44:C45" name="Range10"/>
    <protectedRange sqref="C50:C51" name="Range11"/>
    <protectedRange sqref="C53" name="Range12"/>
    <protectedRange sqref="C67" name="Range15"/>
    <protectedRange sqref="C70" name="Range16"/>
  </protectedRanges>
  <mergeCells count="8">
    <mergeCell ref="A2:C2"/>
    <mergeCell ref="A63:C63"/>
    <mergeCell ref="A55:C55"/>
    <mergeCell ref="A8:C8"/>
    <mergeCell ref="A12:C12"/>
    <mergeCell ref="A26:C26"/>
    <mergeCell ref="A39:C39"/>
    <mergeCell ref="A42:C42"/>
  </mergeCells>
  <phoneticPr fontId="0" type="noConversion"/>
  <conditionalFormatting sqref="A8:C8">
    <cfRule type="containsText" dxfId="4" priority="6" stopIfTrue="1" operator="containsText" text="Continue">
      <formula>NOT(ISERROR(SEARCH("Continue",A8)))</formula>
    </cfRule>
    <cfRule type="containsText" dxfId="3" priority="7" stopIfTrue="1" operator="containsText" text="Proceed to Section 5">
      <formula>NOT(ISERROR(SEARCH("Proceed to Section 5",A8)))</formula>
    </cfRule>
  </conditionalFormatting>
  <conditionalFormatting sqref="A42:C42">
    <cfRule type="containsText" dxfId="2" priority="1" stopIfTrue="1" operator="containsText" text="STOP">
      <formula>NOT(ISERROR(SEARCH("STOP",A42)))</formula>
    </cfRule>
    <cfRule type="containsText" dxfId="1" priority="3" stopIfTrue="1" operator="containsText" text="Continue">
      <formula>NOT(ISERROR(SEARCH("Continue",A42)))</formula>
    </cfRule>
  </conditionalFormatting>
  <conditionalFormatting sqref="C41">
    <cfRule type="containsText" dxfId="0" priority="2" stopIfTrue="1" operator="containsText" text="Stop">
      <formula>NOT(ISERROR(SEARCH("Stop",C41)))</formula>
    </cfRule>
  </conditionalFormatting>
  <dataValidations xWindow="852" yWindow="556" count="47">
    <dataValidation type="list" allowBlank="1" showInputMessage="1" showErrorMessage="1" prompt="Select type of Relocation Benefit selected by Household or Temporary Relocation if not permanantly displaced." sqref="C67">
      <formula1>$F$4:$F$8</formula1>
    </dataValidation>
    <dataValidation allowBlank="1" showInputMessage="1" showErrorMessage="1" prompt="Cost of replacment housing under the Uniform Relocation Act." sqref="C64"/>
    <dataValidation allowBlank="1" showInputMessage="1" showErrorMessage="1" prompt="Cost of Housing Assistance Payments under 104(d)" sqref="C65"/>
    <dataValidation allowBlank="1" showInputMessage="1" showErrorMessage="1" prompt="Temporary housing assistance payment amount." sqref="C66"/>
    <dataValidation allowBlank="1" showInputMessage="1" showErrorMessage="1" prompt="Budget for housing replacement based on tenant eligibility and selection." sqref="C68"/>
    <dataValidation allowBlank="1" showInputMessage="1" showErrorMessage="1" prompt="Moving Expense cost to be budgeted  for DISPLACED household " sqref="C69"/>
    <dataValidation allowBlank="1" showInputMessage="1" showErrorMessage="1" prompt="Total relocation budget for household." sqref="C71"/>
    <dataValidation allowBlank="1" showInputMessage="1" showErrorMessage="1" prompt="Total contract rent plus utility allowance for temporary unit minus rent subsidy, if applicable, after passing Decent, Safe and Sanitary (DSS) inspection" sqref="C57"/>
    <dataValidation type="list" allowBlank="1" showInputMessage="1" showErrorMessage="1" prompt="Select number of months household will occupy temporary unit. If temporay occupancy exceeds 12-months, household becomes permanently DISPLACED " sqref="C60">
      <formula1>"1,2,3,4,5,6,7,8,9,10,11,12,"</formula1>
    </dataValidation>
    <dataValidation allowBlank="1" showInputMessage="1" showErrorMessage="1" prompt="Entire amount of nonrefundable security deposit for temporary rental unit " sqref="C61"/>
    <dataValidation allowBlank="1" showInputMessage="1" showErrorMessage="1" prompt="Maximum housing replacement payment for displaced household under Section 104(d) " sqref="C52"/>
    <dataValidation allowBlank="1" showInputMessage="1" showErrorMessage="1" prompt="ACTUAL cost of moving expense to and from temporary unit. _x000a_URA Fixed Residential Moving Cost Schedule cannot be used to pay temporary moves. May be useful resource -  49 CFR 24.302" sqref="C56"/>
    <dataValidation allowBlank="1" showInputMessage="1" showErrorMessage="1" prompt="Actual monthly rent difference between current unit and temporary unit after Decent, Safe and Sanitary (DSS) inspection" sqref="C59"/>
    <dataValidation allowBlank="1" showInputMessage="1" showErrorMessage="1" prompt="Total temporary relocation housing assistance payment." sqref="C62"/>
    <dataValidation allowBlank="1" showInputMessage="1" showErrorMessage="1" prompt="Enter entire amount of nonrefundable deposits for rental unit and utility connection for temporary housing." sqref="S53 J53 W53 Y53 G53 U53 K53 M53 O53 Q53 E47 S36 J36 W36 Y36 G36 U36 K36 M36 O36 Q36 J31:J32 W31:W32 Y31:Y32 G31:G32 U31:U32 K31:K32 M31:M32 O31:O32 Q31:Q32 S31:S32"/>
    <dataValidation allowBlank="1" showInputMessage="1" showErrorMessage="1" prompt="URA, Section 104(d) or Temporay unit costs for disconnect/reconnetc utility, cable. telephone fees , storage, disability apparatus, etc to displacement unit" sqref="C70"/>
    <dataValidation allowBlank="1" showInputMessage="1" showErrorMessage="1" prompt="Adjusted Annual Income of All Household Members as of Initiation of Negotiations" sqref="C43"/>
    <dataValidation type="list" allowBlank="1" showInputMessage="1" showErrorMessage="1" prompt="Household has the right to choose either Assisted Housing (e.g., Voucher, Section 8 or other) or URA  cash payment.  Select &quot;YES&quot; only if household  made an informed decision to select Assisted Housing." sqref="C41">
      <formula1>"YES,NO"</formula1>
    </dataValidation>
    <dataValidation allowBlank="1" showInputMessage="1" showErrorMessage="1" prompt="If &quot;YES&quot;, household is eligilbe to select housing replacement payment under 104(d) or the Uniform Relocation Act.  _x000a__x000a_If &quot;YES&quot;, complete this section in addition to Section 3, as applicable." sqref="C40"/>
    <dataValidation allowBlank="1" showInputMessage="1" showErrorMessage="1" prompt="Maximum housing replacement payment for displaced household under the Uniform Relocation Act." sqref="C38"/>
    <dataValidation allowBlank="1" showInputMessage="1" showErrorMessage="1" prompt="Monthly Replacement Housing Payment for unit household moved to" sqref="C34"/>
    <dataValidation allowBlank="1" showInputMessage="1" showErrorMessage="1" prompt="Lesser of Rent for Actual Unit Selected or Comparable Unit" sqref="C30"/>
    <dataValidation allowBlank="1" showInputMessage="1" showErrorMessage="1" prompt="Lesser of Rent and Utilities for  Current (Displacement) Unit and 30% of Monthly Income" sqref="C33"/>
    <dataValidation allowBlank="1" showInputMessage="1" prompt="30% of household GROSS monthly income " sqref="C32"/>
    <dataValidation allowBlank="1" showInputMessage="1" showErrorMessage="1" prompt="Refundable Security Deposit is an ineligible expense under URA" sqref="C37"/>
    <dataValidation allowBlank="1" showInputMessage="1" showErrorMessage="1" prompt="Security Deposit Refundable or Nonrefundable is an eligible expense under Section 104(d)" sqref="C50"/>
    <dataValidation allowBlank="1" showInputMessage="1" showErrorMessage="1" prompt="30% of gross monthly income." sqref="C27"/>
    <dataValidation allowBlank="1" showInputMessage="1" showErrorMessage="1" prompt="Rent and Utilities for Comparable Unit minus rent subsidy, if applicable " sqref="C29"/>
    <dataValidation allowBlank="1" showInputMessage="1" showErrorMessage="1" prompt="Rent and Utilities for Actual Unit Selected minus rent subsidy, if applicable, after passing Decent, Safe and Sanitary (DSS) inspection" sqref="C44 C28"/>
    <dataValidation type="list" allowBlank="1" showInputMessage="1" prompt="Complete Section 2 if URA ONLY _x000a__x000a_Complete Section 1.13(a) to (e).  IF URA and Section 104(d) apply  _x000a__x000a_" sqref="C17">
      <formula1>"URA ONLY, URA &amp; Section 104(d)"</formula1>
    </dataValidation>
    <dataValidation type="list" allowBlank="1" showInputMessage="1" showErrorMessage="1" prompt="If YES. triggers Section 104(d)_x000a_If household is Low Income, tenants must be offered option to choose URA or Section 104(d) payment, whichever benefits household most_x000a_" sqref="C25">
      <formula1>"YES,NO"</formula1>
    </dataValidation>
    <dataValidation allowBlank="1" showInputMessage="1" showErrorMessage="1" prompt="Gross Annual Income of All Household Members as of Initiation of Negotiations" sqref="C14"/>
    <dataValidation type="list" allowBlank="1" showInputMessage="1" prompt="If NO, stop and seek technical assistance from TDHCA " sqref="C13">
      <formula1>"YES,NO"</formula1>
    </dataValidation>
    <dataValidation type="list" allowBlank="1" showInputMessage="1" showErrorMessage="1" prompt="Select household's chosen moving expense reimbursement type." sqref="C9">
      <formula1>$H$11:$H$12</formula1>
    </dataValidation>
    <dataValidation type="list" allowBlank="1" showInputMessage="1" showErrorMessage="1" prompt="Select YES if the household is: 1) ineligible to return to completed project; 2) temporary move will exceed 12 months; OR 3) household did not receive required URA notices prior to move out" sqref="C7">
      <formula1>"YES,NO"</formula1>
    </dataValidation>
    <dataValidation allowBlank="1" showInputMessage="1" showErrorMessage="1" prompt="Name of Development" sqref="C3"/>
    <dataValidation allowBlank="1" showInputMessage="1" showErrorMessage="1" prompt="Household Name " sqref="C4"/>
    <dataValidation allowBlank="1" showInputMessage="1" showErrorMessage="1" prompt="Unit Number" sqref="C5"/>
    <dataValidation allowBlank="1" showInputMessage="1" showErrorMessage="1" prompt="Total amount of allowed moving expense." sqref="C11"/>
    <dataValidation allowBlank="1" showInputMessage="1" showErrorMessage="1" prompt="Total number of furnished rooms to be moved under fixed payment or total acutal moving expense under reimbursement of expenses, as selected in line 1.5." sqref="C10"/>
    <dataValidation allowBlank="1" showInputMessage="1" showErrorMessage="1" prompt="Complete 1.13(a) to 1.13(f), as appliable to calculate Low Income household members ADJUSTED Annual Income  " sqref="C18"/>
    <dataValidation allowBlank="1" showInputMessage="1" showErrorMessage="1" prompt="Household Adjusted Income as of Initiation of Negotiation" sqref="C24"/>
    <dataValidation allowBlank="1" showInputMessage="1" showErrorMessage="1" prompt="The greater of 30% of household adjusted monthly income or 10% of gross monthly income." sqref="C47"/>
    <dataValidation allowBlank="1" showInputMessage="1" prompt="Rent and Utilities for Unit that household moved from minus rent subsidy, if applicable" sqref="C31"/>
    <dataValidation allowBlank="1" showInputMessage="1" showErrorMessage="1" prompt="Rent and Utilities for Comparablel Unit minus rent subsidy, if applicable" sqref="C45"/>
    <dataValidation allowBlank="1" showInputMessage="1" showErrorMessage="1" prompt="Enter HUD most current Area Median Income for number of persons in household members" sqref="C15"/>
    <dataValidation allowBlank="1" showInputMessage="1" showErrorMessage="1" prompt="Monthly Replacement Housing Payment for unit that household selected to move to after Decent, Safe and Safety inspection (DSS)" sqref="C48"/>
  </dataValidations>
  <hyperlinks>
    <hyperlink ref="A1" location="'Household Relocation Worksheet'!A75" display="Skip to Navigation Links"/>
  </hyperlinks>
  <pageMargins left="0.25" right="0.25" top="0.88124999999999998" bottom="0.75" header="0.3" footer="0.3"/>
  <pageSetup scale="90" orientation="portrait" r:id="rId1"/>
  <headerFooter>
    <oddHeader>&amp;C&amp;"-,Bold"&amp;20Relocation Assistance Budget Worksheet 
&amp;14for Uniform Relocation Act and 104(d) Housing Replacement Payments</oddHeader>
    <oddFooter>&amp;CPage &amp;P of &amp;N Relocation Assistance Budget Worksheet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"/>
  <sheetViews>
    <sheetView workbookViewId="0">
      <selection activeCell="H9" sqref="H9"/>
    </sheetView>
  </sheetViews>
  <sheetFormatPr defaultRowHeight="14.5" x14ac:dyDescent="0.35"/>
  <sheetData>
    <row r="1" spans="1:9" x14ac:dyDescent="0.3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</row>
    <row r="2" spans="1:9" x14ac:dyDescent="0.35">
      <c r="A2" s="1">
        <v>600</v>
      </c>
      <c r="B2" s="1">
        <v>800</v>
      </c>
      <c r="C2" s="1">
        <v>1000</v>
      </c>
      <c r="D2" s="1">
        <v>1200</v>
      </c>
      <c r="E2" s="1">
        <v>1400</v>
      </c>
      <c r="F2" s="1">
        <v>1600</v>
      </c>
      <c r="G2" s="1">
        <v>1750</v>
      </c>
      <c r="H2" s="1">
        <v>1900</v>
      </c>
      <c r="I2" s="1">
        <v>2050</v>
      </c>
    </row>
    <row r="5" spans="1:9" x14ac:dyDescent="0.35">
      <c r="A5" t="s">
        <v>7</v>
      </c>
    </row>
    <row r="6" spans="1:9" x14ac:dyDescent="0.35">
      <c r="A6" t="s">
        <v>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Household Relocation Worksheet</vt:lpstr>
      <vt:lpstr>Sheet2</vt:lpstr>
      <vt:lpstr>'Household Relocation Worksheet'!Print_Area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Relocation Assistance Budget Worksheet</dc:title>
  <dc:subject>URA, 104(d) Housing Replacement Payments</dc:subject>
  <dc:creator>TDHCA-HOME-A. Versyp</dc:creator>
  <cp:lastModifiedBy>Brenda Hull</cp:lastModifiedBy>
  <cp:lastPrinted>2020-09-28T18:49:58Z</cp:lastPrinted>
  <dcterms:created xsi:type="dcterms:W3CDTF">2012-08-14T22:24:44Z</dcterms:created>
  <dcterms:modified xsi:type="dcterms:W3CDTF">2020-10-09T17:17:20Z</dcterms:modified>
</cp:coreProperties>
</file>