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landry\Desktop\"/>
    </mc:Choice>
  </mc:AlternateContent>
  <bookViews>
    <workbookView xWindow="240" yWindow="110" windowWidth="15180" windowHeight="11890"/>
  </bookViews>
  <sheets>
    <sheet name="Instructions - Disbursements" sheetId="4" r:id="rId1"/>
    <sheet name="Administrative Draw Calculator" sheetId="1" r:id="rId2"/>
    <sheet name="Admin Draw Request Log" sheetId="2" r:id="rId3"/>
  </sheets>
  <definedNames>
    <definedName name="_xlnm.Print_Area" localSheetId="0">'Instructions - Disbursements'!$A$1:$B$22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 i="2" l="1"/>
  <c r="D133" i="1"/>
  <c r="F4" i="2" l="1"/>
  <c r="F5" i="2"/>
  <c r="G4" i="1"/>
  <c r="D259" i="1" l="1"/>
  <c r="D258" i="1"/>
  <c r="D257" i="1"/>
  <c r="G259" i="1"/>
  <c r="G258" i="1"/>
  <c r="G257" i="1"/>
  <c r="C259" i="1"/>
  <c r="C258" i="1"/>
  <c r="H258" i="1" s="1"/>
  <c r="C257" i="1"/>
  <c r="H259" i="1" l="1"/>
  <c r="I258" i="1"/>
  <c r="I259" i="1"/>
  <c r="H257" i="1"/>
  <c r="I257" i="1" s="1"/>
  <c r="G256" i="1"/>
  <c r="C256" i="1"/>
  <c r="D256" i="1" s="1"/>
  <c r="G255" i="1"/>
  <c r="C255" i="1"/>
  <c r="D255" i="1" s="1"/>
  <c r="G254" i="1"/>
  <c r="C254" i="1"/>
  <c r="D254" i="1" s="1"/>
  <c r="G253" i="1"/>
  <c r="C253" i="1"/>
  <c r="D253" i="1" s="1"/>
  <c r="G252" i="1"/>
  <c r="C252" i="1"/>
  <c r="D252" i="1" s="1"/>
  <c r="G251" i="1"/>
  <c r="C251" i="1"/>
  <c r="D251" i="1" s="1"/>
  <c r="G250" i="1"/>
  <c r="C250" i="1"/>
  <c r="D250" i="1" s="1"/>
  <c r="G249" i="1"/>
  <c r="C249" i="1"/>
  <c r="D249" i="1" s="1"/>
  <c r="G248" i="1"/>
  <c r="C248" i="1"/>
  <c r="D248" i="1" s="1"/>
  <c r="G247" i="1"/>
  <c r="C247" i="1"/>
  <c r="D247" i="1" s="1"/>
  <c r="G246" i="1"/>
  <c r="C246" i="1"/>
  <c r="D246" i="1" s="1"/>
  <c r="G245" i="1"/>
  <c r="C245" i="1"/>
  <c r="D245" i="1" s="1"/>
  <c r="G244" i="1"/>
  <c r="C244" i="1"/>
  <c r="D244" i="1" s="1"/>
  <c r="G243" i="1"/>
  <c r="C243" i="1"/>
  <c r="D243" i="1" s="1"/>
  <c r="G242" i="1"/>
  <c r="C242" i="1"/>
  <c r="D242" i="1" s="1"/>
  <c r="G241" i="1"/>
  <c r="C241" i="1"/>
  <c r="D241" i="1" s="1"/>
  <c r="G240" i="1"/>
  <c r="C240" i="1"/>
  <c r="D240" i="1" s="1"/>
  <c r="G239" i="1"/>
  <c r="C239" i="1"/>
  <c r="D239" i="1" s="1"/>
  <c r="G238" i="1"/>
  <c r="C238" i="1"/>
  <c r="D238" i="1" s="1"/>
  <c r="G237" i="1"/>
  <c r="C237" i="1"/>
  <c r="D237" i="1" s="1"/>
  <c r="G236" i="1"/>
  <c r="C236" i="1"/>
  <c r="D236" i="1" s="1"/>
  <c r="G235" i="1"/>
  <c r="C235" i="1"/>
  <c r="D235" i="1" s="1"/>
  <c r="G234" i="1"/>
  <c r="C234" i="1"/>
  <c r="D234" i="1" s="1"/>
  <c r="G233" i="1"/>
  <c r="C233" i="1"/>
  <c r="D233" i="1" s="1"/>
  <c r="G232" i="1"/>
  <c r="C232" i="1"/>
  <c r="D232" i="1" s="1"/>
  <c r="G231" i="1"/>
  <c r="C231" i="1"/>
  <c r="D231" i="1" s="1"/>
  <c r="G230" i="1"/>
  <c r="C230" i="1"/>
  <c r="D230" i="1" s="1"/>
  <c r="G229" i="1"/>
  <c r="C229" i="1"/>
  <c r="D229" i="1" s="1"/>
  <c r="G228" i="1"/>
  <c r="C228" i="1"/>
  <c r="D228" i="1" s="1"/>
  <c r="G227" i="1"/>
  <c r="C227" i="1"/>
  <c r="D227" i="1" s="1"/>
  <c r="G226" i="1"/>
  <c r="C226" i="1"/>
  <c r="D226" i="1" s="1"/>
  <c r="G225" i="1"/>
  <c r="C225" i="1"/>
  <c r="D225" i="1" s="1"/>
  <c r="G224" i="1"/>
  <c r="C224" i="1"/>
  <c r="D224" i="1" s="1"/>
  <c r="G223" i="1"/>
  <c r="C223" i="1"/>
  <c r="D223" i="1" s="1"/>
  <c r="G222" i="1"/>
  <c r="C222" i="1"/>
  <c r="D222" i="1" s="1"/>
  <c r="G221" i="1"/>
  <c r="C221" i="1"/>
  <c r="D221" i="1" s="1"/>
  <c r="G220" i="1"/>
  <c r="C220" i="1"/>
  <c r="D220" i="1" s="1"/>
  <c r="G219" i="1"/>
  <c r="C219" i="1"/>
  <c r="D219" i="1" s="1"/>
  <c r="G218" i="1"/>
  <c r="C218" i="1"/>
  <c r="D218" i="1" s="1"/>
  <c r="G217" i="1"/>
  <c r="C217" i="1"/>
  <c r="D217" i="1" s="1"/>
  <c r="G216" i="1"/>
  <c r="C216" i="1"/>
  <c r="D216" i="1" s="1"/>
  <c r="G215" i="1"/>
  <c r="C215" i="1"/>
  <c r="D215" i="1" s="1"/>
  <c r="G214" i="1"/>
  <c r="C214" i="1"/>
  <c r="D214" i="1" s="1"/>
  <c r="G213" i="1"/>
  <c r="C213" i="1"/>
  <c r="D213" i="1" s="1"/>
  <c r="G212" i="1"/>
  <c r="C212" i="1"/>
  <c r="D212" i="1" s="1"/>
  <c r="G211" i="1"/>
  <c r="C211" i="1"/>
  <c r="D211" i="1" s="1"/>
  <c r="G210" i="1"/>
  <c r="C210" i="1"/>
  <c r="D210" i="1" s="1"/>
  <c r="G209" i="1"/>
  <c r="C209" i="1"/>
  <c r="D209" i="1" s="1"/>
  <c r="G208" i="1"/>
  <c r="C208" i="1"/>
  <c r="D208" i="1" s="1"/>
  <c r="G207" i="1"/>
  <c r="C207" i="1"/>
  <c r="D207" i="1" s="1"/>
  <c r="G206" i="1"/>
  <c r="C206" i="1"/>
  <c r="D206" i="1" s="1"/>
  <c r="H209" i="1" l="1"/>
  <c r="H228" i="1"/>
  <c r="I228" i="1" s="1"/>
  <c r="H214" i="1"/>
  <c r="I214" i="1" s="1"/>
  <c r="H230" i="1"/>
  <c r="I230" i="1" s="1"/>
  <c r="H238" i="1"/>
  <c r="I238" i="1" s="1"/>
  <c r="I250" i="1"/>
  <c r="H218" i="1"/>
  <c r="I218" i="1" s="1"/>
  <c r="H234" i="1"/>
  <c r="I234" i="1" s="1"/>
  <c r="H212" i="1"/>
  <c r="I212" i="1" s="1"/>
  <c r="H236" i="1"/>
  <c r="I236" i="1" s="1"/>
  <c r="H206" i="1"/>
  <c r="I206" i="1" s="1"/>
  <c r="H207" i="1"/>
  <c r="I207" i="1" s="1"/>
  <c r="H210" i="1"/>
  <c r="I210" i="1" s="1"/>
  <c r="H226" i="1"/>
  <c r="I226" i="1" s="1"/>
  <c r="H220" i="1"/>
  <c r="I220" i="1" s="1"/>
  <c r="H222" i="1"/>
  <c r="I222" i="1" s="1"/>
  <c r="I209" i="1"/>
  <c r="H211" i="1"/>
  <c r="I211" i="1" s="1"/>
  <c r="H208" i="1"/>
  <c r="I208" i="1" s="1"/>
  <c r="H216" i="1"/>
  <c r="I216" i="1" s="1"/>
  <c r="H224" i="1"/>
  <c r="I224" i="1" s="1"/>
  <c r="H232" i="1"/>
  <c r="I232" i="1" s="1"/>
  <c r="H213" i="1"/>
  <c r="I213" i="1" s="1"/>
  <c r="H215" i="1"/>
  <c r="I215" i="1" s="1"/>
  <c r="H217" i="1"/>
  <c r="I217" i="1" s="1"/>
  <c r="H219" i="1"/>
  <c r="I219" i="1" s="1"/>
  <c r="H221" i="1"/>
  <c r="I221" i="1" s="1"/>
  <c r="H223" i="1"/>
  <c r="I223" i="1" s="1"/>
  <c r="H225" i="1"/>
  <c r="I225" i="1" s="1"/>
  <c r="H227" i="1"/>
  <c r="I227" i="1" s="1"/>
  <c r="H229" i="1"/>
  <c r="I229" i="1" s="1"/>
  <c r="H231" i="1"/>
  <c r="I231" i="1" s="1"/>
  <c r="H233" i="1"/>
  <c r="I233" i="1" s="1"/>
  <c r="H235" i="1"/>
  <c r="I235" i="1" s="1"/>
  <c r="H237" i="1"/>
  <c r="I237" i="1" s="1"/>
  <c r="H239" i="1"/>
  <c r="I239" i="1" s="1"/>
  <c r="H241" i="1"/>
  <c r="I241" i="1" s="1"/>
  <c r="H243" i="1"/>
  <c r="I243" i="1" s="1"/>
  <c r="H245" i="1"/>
  <c r="I245" i="1" s="1"/>
  <c r="H247" i="1"/>
  <c r="I247" i="1" s="1"/>
  <c r="H249" i="1"/>
  <c r="I249" i="1" s="1"/>
  <c r="H251" i="1"/>
  <c r="I251" i="1" s="1"/>
  <c r="H253" i="1"/>
  <c r="I253" i="1" s="1"/>
  <c r="H255" i="1"/>
  <c r="I255" i="1" s="1"/>
  <c r="H240" i="1"/>
  <c r="I240" i="1" s="1"/>
  <c r="H242" i="1"/>
  <c r="I242" i="1" s="1"/>
  <c r="H244" i="1"/>
  <c r="I244" i="1" s="1"/>
  <c r="H246" i="1"/>
  <c r="I246" i="1" s="1"/>
  <c r="H248" i="1"/>
  <c r="I248" i="1" s="1"/>
  <c r="H250" i="1"/>
  <c r="H252" i="1"/>
  <c r="I252" i="1" s="1"/>
  <c r="H254" i="1"/>
  <c r="I254" i="1" s="1"/>
  <c r="H256" i="1"/>
  <c r="I256" i="1" s="1"/>
  <c r="C6" i="1"/>
  <c r="E261" i="1" l="1"/>
  <c r="B261" i="1"/>
  <c r="D203" i="1"/>
  <c r="D202" i="1"/>
  <c r="D195" i="1"/>
  <c r="D194" i="1"/>
  <c r="D193" i="1"/>
  <c r="D192" i="1"/>
  <c r="D187" i="1"/>
  <c r="D186" i="1"/>
  <c r="D179" i="1"/>
  <c r="D178" i="1"/>
  <c r="D177" i="1"/>
  <c r="D176" i="1"/>
  <c r="D171" i="1"/>
  <c r="D170" i="1"/>
  <c r="D163" i="1"/>
  <c r="D162" i="1"/>
  <c r="D161" i="1"/>
  <c r="D160" i="1"/>
  <c r="D155" i="1"/>
  <c r="D154" i="1"/>
  <c r="D147" i="1"/>
  <c r="D146" i="1"/>
  <c r="D145" i="1"/>
  <c r="D144" i="1"/>
  <c r="D139" i="1"/>
  <c r="D138" i="1"/>
  <c r="D134" i="1"/>
  <c r="D132" i="1"/>
  <c r="D129" i="1"/>
  <c r="D128" i="1"/>
  <c r="D119" i="1"/>
  <c r="D118" i="1"/>
  <c r="D117" i="1"/>
  <c r="D116" i="1"/>
  <c r="D113" i="1"/>
  <c r="D112" i="1"/>
  <c r="G134" i="1"/>
  <c r="C134" i="1"/>
  <c r="G133" i="1"/>
  <c r="C133" i="1"/>
  <c r="G260" i="1"/>
  <c r="C260" i="1"/>
  <c r="D260" i="1" s="1"/>
  <c r="G205" i="1"/>
  <c r="C205" i="1"/>
  <c r="D205" i="1" s="1"/>
  <c r="G204" i="1"/>
  <c r="C204" i="1"/>
  <c r="D204" i="1" s="1"/>
  <c r="G203" i="1"/>
  <c r="C203" i="1"/>
  <c r="G202" i="1"/>
  <c r="C202" i="1"/>
  <c r="G201" i="1"/>
  <c r="C201" i="1"/>
  <c r="D201" i="1" s="1"/>
  <c r="G200" i="1"/>
  <c r="C200" i="1"/>
  <c r="D200" i="1" s="1"/>
  <c r="G199" i="1"/>
  <c r="C199" i="1"/>
  <c r="D199" i="1" s="1"/>
  <c r="G198" i="1"/>
  <c r="C198" i="1"/>
  <c r="D198" i="1" s="1"/>
  <c r="G197" i="1"/>
  <c r="C197" i="1"/>
  <c r="D197" i="1" s="1"/>
  <c r="G196" i="1"/>
  <c r="C196" i="1"/>
  <c r="D196" i="1" s="1"/>
  <c r="G195" i="1"/>
  <c r="C195" i="1"/>
  <c r="G194" i="1"/>
  <c r="C194" i="1"/>
  <c r="G193" i="1"/>
  <c r="C193" i="1"/>
  <c r="G192" i="1"/>
  <c r="C192" i="1"/>
  <c r="G191" i="1"/>
  <c r="C191" i="1"/>
  <c r="D191" i="1" s="1"/>
  <c r="G190" i="1"/>
  <c r="C190" i="1"/>
  <c r="D190" i="1" s="1"/>
  <c r="G189" i="1"/>
  <c r="C189" i="1"/>
  <c r="D189" i="1" s="1"/>
  <c r="G188" i="1"/>
  <c r="C188" i="1"/>
  <c r="D188" i="1" s="1"/>
  <c r="G187" i="1"/>
  <c r="C187" i="1"/>
  <c r="G186" i="1"/>
  <c r="C186" i="1"/>
  <c r="G185" i="1"/>
  <c r="C185" i="1"/>
  <c r="D185" i="1" s="1"/>
  <c r="G184" i="1"/>
  <c r="C184" i="1"/>
  <c r="D184" i="1" s="1"/>
  <c r="G183" i="1"/>
  <c r="C183" i="1"/>
  <c r="D183" i="1" s="1"/>
  <c r="G182" i="1"/>
  <c r="C182" i="1"/>
  <c r="D182" i="1" s="1"/>
  <c r="G181" i="1"/>
  <c r="C181" i="1"/>
  <c r="D181" i="1" s="1"/>
  <c r="G180" i="1"/>
  <c r="C180" i="1"/>
  <c r="D180" i="1" s="1"/>
  <c r="G179" i="1"/>
  <c r="C179" i="1"/>
  <c r="G178" i="1"/>
  <c r="C178" i="1"/>
  <c r="G177" i="1"/>
  <c r="C177" i="1"/>
  <c r="G176" i="1"/>
  <c r="C176" i="1"/>
  <c r="G175" i="1"/>
  <c r="C175" i="1"/>
  <c r="D175" i="1" s="1"/>
  <c r="G174" i="1"/>
  <c r="C174" i="1"/>
  <c r="D174" i="1" s="1"/>
  <c r="G173" i="1"/>
  <c r="C173" i="1"/>
  <c r="D173" i="1" s="1"/>
  <c r="G172" i="1"/>
  <c r="C172" i="1"/>
  <c r="D172" i="1" s="1"/>
  <c r="G171" i="1"/>
  <c r="C171" i="1"/>
  <c r="G170" i="1"/>
  <c r="C170" i="1"/>
  <c r="G169" i="1"/>
  <c r="C169" i="1"/>
  <c r="D169" i="1" s="1"/>
  <c r="G168" i="1"/>
  <c r="C168" i="1"/>
  <c r="D168" i="1" s="1"/>
  <c r="G167" i="1"/>
  <c r="C167" i="1"/>
  <c r="D167" i="1" s="1"/>
  <c r="G166" i="1"/>
  <c r="C166" i="1"/>
  <c r="D166" i="1" s="1"/>
  <c r="G165" i="1"/>
  <c r="C165" i="1"/>
  <c r="D165" i="1" s="1"/>
  <c r="G164" i="1"/>
  <c r="C164" i="1"/>
  <c r="D164" i="1" s="1"/>
  <c r="G163" i="1"/>
  <c r="C163" i="1"/>
  <c r="G162" i="1"/>
  <c r="C162" i="1"/>
  <c r="G161" i="1"/>
  <c r="C161" i="1"/>
  <c r="G160" i="1"/>
  <c r="C160" i="1"/>
  <c r="G159" i="1"/>
  <c r="C159" i="1"/>
  <c r="D159" i="1" s="1"/>
  <c r="G158" i="1"/>
  <c r="C158" i="1"/>
  <c r="D158" i="1" s="1"/>
  <c r="G157" i="1"/>
  <c r="C157" i="1"/>
  <c r="D157" i="1" s="1"/>
  <c r="G156" i="1"/>
  <c r="C156" i="1"/>
  <c r="D156" i="1" s="1"/>
  <c r="G155" i="1"/>
  <c r="C155" i="1"/>
  <c r="G154" i="1"/>
  <c r="C154" i="1"/>
  <c r="G153" i="1"/>
  <c r="C153" i="1"/>
  <c r="D153" i="1" s="1"/>
  <c r="G152" i="1"/>
  <c r="C152" i="1"/>
  <c r="D152" i="1" s="1"/>
  <c r="G151" i="1"/>
  <c r="C151" i="1"/>
  <c r="D151" i="1" s="1"/>
  <c r="G150" i="1"/>
  <c r="C150" i="1"/>
  <c r="D150" i="1" s="1"/>
  <c r="G149" i="1"/>
  <c r="C149" i="1"/>
  <c r="D149" i="1" s="1"/>
  <c r="G148" i="1"/>
  <c r="C148" i="1"/>
  <c r="D148" i="1" s="1"/>
  <c r="G147" i="1"/>
  <c r="C147" i="1"/>
  <c r="G146" i="1"/>
  <c r="C146" i="1"/>
  <c r="G145" i="1"/>
  <c r="C145" i="1"/>
  <c r="G144" i="1"/>
  <c r="C144" i="1"/>
  <c r="G143" i="1"/>
  <c r="C143" i="1"/>
  <c r="D143" i="1" s="1"/>
  <c r="G142" i="1"/>
  <c r="C142" i="1"/>
  <c r="D142" i="1" s="1"/>
  <c r="G141" i="1"/>
  <c r="C141" i="1"/>
  <c r="D141" i="1" s="1"/>
  <c r="G140" i="1"/>
  <c r="C140" i="1"/>
  <c r="D140" i="1" s="1"/>
  <c r="G139" i="1"/>
  <c r="C139" i="1"/>
  <c r="G138" i="1"/>
  <c r="C138" i="1"/>
  <c r="G137" i="1"/>
  <c r="C137" i="1"/>
  <c r="D137" i="1" s="1"/>
  <c r="G136" i="1"/>
  <c r="C136" i="1"/>
  <c r="D136" i="1" s="1"/>
  <c r="G135" i="1"/>
  <c r="C135" i="1"/>
  <c r="D135" i="1" s="1"/>
  <c r="G132" i="1"/>
  <c r="C132" i="1"/>
  <c r="G131" i="1"/>
  <c r="C131" i="1"/>
  <c r="D131" i="1" s="1"/>
  <c r="G130" i="1"/>
  <c r="C130" i="1"/>
  <c r="D130" i="1" s="1"/>
  <c r="G129" i="1"/>
  <c r="C129" i="1"/>
  <c r="G128" i="1"/>
  <c r="C128" i="1"/>
  <c r="G127" i="1"/>
  <c r="C127" i="1"/>
  <c r="D127" i="1" s="1"/>
  <c r="G126" i="1"/>
  <c r="C126" i="1"/>
  <c r="D126" i="1" s="1"/>
  <c r="G125" i="1"/>
  <c r="C125" i="1"/>
  <c r="D125" i="1" s="1"/>
  <c r="G124" i="1"/>
  <c r="C124" i="1"/>
  <c r="D124" i="1" s="1"/>
  <c r="G123" i="1"/>
  <c r="C123" i="1"/>
  <c r="D123" i="1" s="1"/>
  <c r="G122" i="1"/>
  <c r="C122" i="1"/>
  <c r="D122" i="1" s="1"/>
  <c r="G121" i="1"/>
  <c r="C121" i="1"/>
  <c r="D121" i="1" s="1"/>
  <c r="G120" i="1"/>
  <c r="C120" i="1"/>
  <c r="D120" i="1" s="1"/>
  <c r="G119" i="1"/>
  <c r="C119" i="1"/>
  <c r="G118" i="1"/>
  <c r="C118" i="1"/>
  <c r="G117" i="1"/>
  <c r="C117" i="1"/>
  <c r="G116" i="1"/>
  <c r="C116" i="1"/>
  <c r="G115" i="1"/>
  <c r="C115" i="1"/>
  <c r="D115" i="1" s="1"/>
  <c r="G114" i="1"/>
  <c r="C114" i="1"/>
  <c r="D114" i="1" s="1"/>
  <c r="G113" i="1"/>
  <c r="C113" i="1"/>
  <c r="G112" i="1"/>
  <c r="C112" i="1"/>
  <c r="G111" i="1"/>
  <c r="C111" i="1"/>
  <c r="D111" i="1" s="1"/>
  <c r="G110" i="1"/>
  <c r="C110" i="1"/>
  <c r="D110" i="1" s="1"/>
  <c r="G109" i="1"/>
  <c r="C109" i="1"/>
  <c r="D109" i="1" s="1"/>
  <c r="G108" i="1"/>
  <c r="C108" i="1"/>
  <c r="D108" i="1" s="1"/>
  <c r="G107" i="1"/>
  <c r="C107" i="1"/>
  <c r="D107" i="1" s="1"/>
  <c r="I176" i="1" l="1"/>
  <c r="H116" i="1"/>
  <c r="I116" i="1" s="1"/>
  <c r="H126" i="1"/>
  <c r="I126" i="1" s="1"/>
  <c r="H130" i="1"/>
  <c r="I130" i="1" s="1"/>
  <c r="H135" i="1"/>
  <c r="I135" i="1" s="1"/>
  <c r="H136" i="1"/>
  <c r="I136" i="1" s="1"/>
  <c r="H144" i="1"/>
  <c r="I144" i="1" s="1"/>
  <c r="H146" i="1"/>
  <c r="I146" i="1" s="1"/>
  <c r="H147" i="1"/>
  <c r="I147" i="1" s="1"/>
  <c r="H148" i="1"/>
  <c r="I148" i="1" s="1"/>
  <c r="H192" i="1"/>
  <c r="I192" i="1" s="1"/>
  <c r="H189" i="1"/>
  <c r="I189" i="1" s="1"/>
  <c r="H197" i="1"/>
  <c r="I197" i="1" s="1"/>
  <c r="H182" i="1"/>
  <c r="I182" i="1" s="1"/>
  <c r="H184" i="1"/>
  <c r="I184" i="1" s="1"/>
  <c r="H177" i="1"/>
  <c r="I177" i="1" s="1"/>
  <c r="H164" i="1"/>
  <c r="I164" i="1" s="1"/>
  <c r="H172" i="1"/>
  <c r="I172" i="1" s="1"/>
  <c r="H171" i="1"/>
  <c r="I171" i="1" s="1"/>
  <c r="H152" i="1"/>
  <c r="I152" i="1" s="1"/>
  <c r="H156" i="1"/>
  <c r="I156" i="1" s="1"/>
  <c r="H160" i="1"/>
  <c r="I160" i="1" s="1"/>
  <c r="H134" i="1"/>
  <c r="I134" i="1" s="1"/>
  <c r="H133" i="1"/>
  <c r="I133" i="1" s="1"/>
  <c r="H125" i="1"/>
  <c r="I125" i="1" s="1"/>
  <c r="H108" i="1"/>
  <c r="I108" i="1" s="1"/>
  <c r="H112" i="1"/>
  <c r="I112" i="1" s="1"/>
  <c r="H114" i="1"/>
  <c r="I114" i="1" s="1"/>
  <c r="H120" i="1"/>
  <c r="I120" i="1" s="1"/>
  <c r="H176" i="1"/>
  <c r="H180" i="1"/>
  <c r="I180" i="1" s="1"/>
  <c r="H118" i="1"/>
  <c r="I118" i="1" s="1"/>
  <c r="H150" i="1"/>
  <c r="I150" i="1" s="1"/>
  <c r="H154" i="1"/>
  <c r="I154" i="1" s="1"/>
  <c r="H158" i="1"/>
  <c r="I158" i="1" s="1"/>
  <c r="H166" i="1"/>
  <c r="I166" i="1" s="1"/>
  <c r="H170" i="1"/>
  <c r="I170" i="1" s="1"/>
  <c r="H203" i="1"/>
  <c r="I203" i="1" s="1"/>
  <c r="H132" i="1"/>
  <c r="I132" i="1" s="1"/>
  <c r="H122" i="1"/>
  <c r="I122" i="1" s="1"/>
  <c r="H174" i="1"/>
  <c r="I174" i="1" s="1"/>
  <c r="H181" i="1"/>
  <c r="I181" i="1" s="1"/>
  <c r="H110" i="1"/>
  <c r="I110" i="1" s="1"/>
  <c r="H142" i="1"/>
  <c r="I142" i="1" s="1"/>
  <c r="H140" i="1"/>
  <c r="I140" i="1" s="1"/>
  <c r="H159" i="1"/>
  <c r="I159" i="1" s="1"/>
  <c r="H163" i="1"/>
  <c r="I163" i="1" s="1"/>
  <c r="H178" i="1"/>
  <c r="I178" i="1" s="1"/>
  <c r="H196" i="1"/>
  <c r="I196" i="1" s="1"/>
  <c r="H204" i="1"/>
  <c r="I204" i="1" s="1"/>
  <c r="H128" i="1"/>
  <c r="I128" i="1" s="1"/>
  <c r="H138" i="1"/>
  <c r="I138" i="1" s="1"/>
  <c r="H186" i="1"/>
  <c r="I186" i="1" s="1"/>
  <c r="H190" i="1"/>
  <c r="I190" i="1" s="1"/>
  <c r="H117" i="1"/>
  <c r="I117" i="1" s="1"/>
  <c r="H153" i="1"/>
  <c r="I153" i="1" s="1"/>
  <c r="H165" i="1"/>
  <c r="I165" i="1" s="1"/>
  <c r="H169" i="1"/>
  <c r="I169" i="1" s="1"/>
  <c r="H194" i="1"/>
  <c r="I194" i="1" s="1"/>
  <c r="H198" i="1"/>
  <c r="I198" i="1" s="1"/>
  <c r="H202" i="1"/>
  <c r="I202" i="1" s="1"/>
  <c r="H123" i="1"/>
  <c r="I123" i="1" s="1"/>
  <c r="H143" i="1"/>
  <c r="I143" i="1" s="1"/>
  <c r="H173" i="1"/>
  <c r="I173" i="1" s="1"/>
  <c r="H179" i="1"/>
  <c r="I179" i="1" s="1"/>
  <c r="H115" i="1"/>
  <c r="I115" i="1" s="1"/>
  <c r="H121" i="1"/>
  <c r="I121" i="1" s="1"/>
  <c r="H127" i="1"/>
  <c r="I127" i="1" s="1"/>
  <c r="H185" i="1"/>
  <c r="I185" i="1" s="1"/>
  <c r="H191" i="1"/>
  <c r="I191" i="1" s="1"/>
  <c r="H124" i="1"/>
  <c r="I124" i="1" s="1"/>
  <c r="H129" i="1"/>
  <c r="I129" i="1" s="1"/>
  <c r="H137" i="1"/>
  <c r="I137" i="1" s="1"/>
  <c r="H109" i="1"/>
  <c r="I109" i="1" s="1"/>
  <c r="H149" i="1"/>
  <c r="I149" i="1" s="1"/>
  <c r="H162" i="1"/>
  <c r="I162" i="1" s="1"/>
  <c r="H168" i="1"/>
  <c r="I168" i="1" s="1"/>
  <c r="H188" i="1"/>
  <c r="I188" i="1" s="1"/>
  <c r="H200" i="1"/>
  <c r="I200" i="1" s="1"/>
  <c r="H260" i="1"/>
  <c r="I260" i="1" s="1"/>
  <c r="H107" i="1"/>
  <c r="I107" i="1" s="1"/>
  <c r="H113" i="1"/>
  <c r="I113" i="1" s="1"/>
  <c r="H119" i="1"/>
  <c r="I119" i="1" s="1"/>
  <c r="H141" i="1"/>
  <c r="I141" i="1" s="1"/>
  <c r="H183" i="1"/>
  <c r="I183" i="1" s="1"/>
  <c r="H111" i="1"/>
  <c r="I111" i="1" s="1"/>
  <c r="H131" i="1"/>
  <c r="I131" i="1" s="1"/>
  <c r="H139" i="1"/>
  <c r="I139" i="1" s="1"/>
  <c r="H145" i="1"/>
  <c r="I145" i="1" s="1"/>
  <c r="H151" i="1"/>
  <c r="I151" i="1" s="1"/>
  <c r="H157" i="1"/>
  <c r="I157" i="1" s="1"/>
  <c r="H175" i="1"/>
  <c r="I175" i="1" s="1"/>
  <c r="H195" i="1"/>
  <c r="I195" i="1" s="1"/>
  <c r="H201" i="1"/>
  <c r="I201" i="1" s="1"/>
  <c r="H155" i="1"/>
  <c r="I155" i="1" s="1"/>
  <c r="H161" i="1"/>
  <c r="I161" i="1" s="1"/>
  <c r="H167" i="1"/>
  <c r="I167" i="1" s="1"/>
  <c r="H187" i="1"/>
  <c r="I187" i="1" s="1"/>
  <c r="H193" i="1"/>
  <c r="I193" i="1" s="1"/>
  <c r="H199" i="1"/>
  <c r="I199" i="1" s="1"/>
  <c r="H205" i="1"/>
  <c r="I205" i="1" s="1"/>
  <c r="D103" i="1"/>
  <c r="D102" i="1"/>
  <c r="D101" i="1"/>
  <c r="D100" i="1"/>
  <c r="D99" i="1"/>
  <c r="D93" i="1"/>
  <c r="D87" i="1"/>
  <c r="D86" i="1"/>
  <c r="D85" i="1"/>
  <c r="D84" i="1"/>
  <c r="D83" i="1"/>
  <c r="D77" i="1"/>
  <c r="D71" i="1"/>
  <c r="D70" i="1"/>
  <c r="D69" i="1"/>
  <c r="D68" i="1"/>
  <c r="D67" i="1"/>
  <c r="D61" i="1"/>
  <c r="G106" i="1"/>
  <c r="C106" i="1"/>
  <c r="D106" i="1" s="1"/>
  <c r="G105" i="1"/>
  <c r="C105" i="1"/>
  <c r="D105" i="1" s="1"/>
  <c r="G104" i="1"/>
  <c r="C104" i="1"/>
  <c r="D104" i="1" s="1"/>
  <c r="G103" i="1"/>
  <c r="C103" i="1"/>
  <c r="G102" i="1"/>
  <c r="C102" i="1"/>
  <c r="G101" i="1"/>
  <c r="C101" i="1"/>
  <c r="G100" i="1"/>
  <c r="C100" i="1"/>
  <c r="G99" i="1"/>
  <c r="C99" i="1"/>
  <c r="G98" i="1"/>
  <c r="C98" i="1"/>
  <c r="D98" i="1" s="1"/>
  <c r="G97" i="1"/>
  <c r="C97" i="1"/>
  <c r="D97" i="1" s="1"/>
  <c r="G96" i="1"/>
  <c r="C96" i="1"/>
  <c r="D96" i="1" s="1"/>
  <c r="G95" i="1"/>
  <c r="C95" i="1"/>
  <c r="D95" i="1" s="1"/>
  <c r="G94" i="1"/>
  <c r="C94" i="1"/>
  <c r="D94" i="1" s="1"/>
  <c r="G93" i="1"/>
  <c r="C93" i="1"/>
  <c r="G92" i="1"/>
  <c r="C92" i="1"/>
  <c r="D92" i="1" s="1"/>
  <c r="G91" i="1"/>
  <c r="C91" i="1"/>
  <c r="D91" i="1" s="1"/>
  <c r="G90" i="1"/>
  <c r="C90" i="1"/>
  <c r="D90" i="1" s="1"/>
  <c r="G89" i="1"/>
  <c r="C89" i="1"/>
  <c r="D89" i="1" s="1"/>
  <c r="G88" i="1"/>
  <c r="C88" i="1"/>
  <c r="D88" i="1" s="1"/>
  <c r="G87" i="1"/>
  <c r="C87" i="1"/>
  <c r="G86" i="1"/>
  <c r="C86" i="1"/>
  <c r="G85" i="1"/>
  <c r="C85" i="1"/>
  <c r="G84" i="1"/>
  <c r="C84" i="1"/>
  <c r="G83" i="1"/>
  <c r="C83" i="1"/>
  <c r="G82" i="1"/>
  <c r="C82" i="1"/>
  <c r="D82" i="1" s="1"/>
  <c r="G81" i="1"/>
  <c r="C81" i="1"/>
  <c r="D81" i="1" s="1"/>
  <c r="G80" i="1"/>
  <c r="C80" i="1"/>
  <c r="D80" i="1" s="1"/>
  <c r="G79" i="1"/>
  <c r="C79" i="1"/>
  <c r="D79" i="1" s="1"/>
  <c r="G78" i="1"/>
  <c r="C78" i="1"/>
  <c r="D78" i="1" s="1"/>
  <c r="G77" i="1"/>
  <c r="C77" i="1"/>
  <c r="G76" i="1"/>
  <c r="C76" i="1"/>
  <c r="D76" i="1" s="1"/>
  <c r="G75" i="1"/>
  <c r="C75" i="1"/>
  <c r="D75" i="1" s="1"/>
  <c r="G74" i="1"/>
  <c r="C74" i="1"/>
  <c r="D74" i="1" s="1"/>
  <c r="G73" i="1"/>
  <c r="C73" i="1"/>
  <c r="D73" i="1" s="1"/>
  <c r="G72" i="1"/>
  <c r="C72" i="1"/>
  <c r="D72" i="1" s="1"/>
  <c r="G71" i="1"/>
  <c r="C71" i="1"/>
  <c r="G70" i="1"/>
  <c r="C70" i="1"/>
  <c r="G69" i="1"/>
  <c r="C69" i="1"/>
  <c r="G68" i="1"/>
  <c r="C68" i="1"/>
  <c r="G67" i="1"/>
  <c r="C67" i="1"/>
  <c r="G66" i="1"/>
  <c r="C66" i="1"/>
  <c r="D66" i="1" s="1"/>
  <c r="G65" i="1"/>
  <c r="C65" i="1"/>
  <c r="D65" i="1" s="1"/>
  <c r="G64" i="1"/>
  <c r="C64" i="1"/>
  <c r="D64" i="1" s="1"/>
  <c r="G63" i="1"/>
  <c r="C63" i="1"/>
  <c r="D63" i="1" s="1"/>
  <c r="G62" i="1"/>
  <c r="C62" i="1"/>
  <c r="D62" i="1" s="1"/>
  <c r="G61" i="1"/>
  <c r="C61" i="1"/>
  <c r="G60" i="1"/>
  <c r="C60" i="1"/>
  <c r="D60" i="1" s="1"/>
  <c r="G59" i="1"/>
  <c r="C59" i="1"/>
  <c r="D59" i="1" s="1"/>
  <c r="G58" i="1"/>
  <c r="C58" i="1"/>
  <c r="D58" i="1" s="1"/>
  <c r="G57" i="1"/>
  <c r="C57" i="1"/>
  <c r="D57" i="1" s="1"/>
  <c r="H64" i="1" l="1"/>
  <c r="I64" i="1" s="1"/>
  <c r="H61" i="1"/>
  <c r="I61" i="1" s="1"/>
  <c r="H57" i="1"/>
  <c r="I57" i="1" s="1"/>
  <c r="H73" i="1"/>
  <c r="I73" i="1" s="1"/>
  <c r="H97" i="1"/>
  <c r="I97" i="1" s="1"/>
  <c r="H70" i="1"/>
  <c r="I70" i="1" s="1"/>
  <c r="H93" i="1"/>
  <c r="I93" i="1" s="1"/>
  <c r="H60" i="1"/>
  <c r="I60" i="1" s="1"/>
  <c r="H80" i="1"/>
  <c r="I80" i="1" s="1"/>
  <c r="H96" i="1"/>
  <c r="I96" i="1" s="1"/>
  <c r="H101" i="1"/>
  <c r="I101" i="1" s="1"/>
  <c r="H69" i="1"/>
  <c r="I69" i="1" s="1"/>
  <c r="H83" i="1"/>
  <c r="I83" i="1" s="1"/>
  <c r="H106" i="1"/>
  <c r="I106" i="1" s="1"/>
  <c r="H88" i="1"/>
  <c r="I88" i="1" s="1"/>
  <c r="H91" i="1"/>
  <c r="I91" i="1" s="1"/>
  <c r="H95" i="1"/>
  <c r="I95" i="1" s="1"/>
  <c r="H81" i="1"/>
  <c r="I81" i="1" s="1"/>
  <c r="H67" i="1"/>
  <c r="I67" i="1" s="1"/>
  <c r="H89" i="1"/>
  <c r="I89" i="1" s="1"/>
  <c r="H105" i="1"/>
  <c r="I105" i="1" s="1"/>
  <c r="H59" i="1"/>
  <c r="I59" i="1" s="1"/>
  <c r="H63" i="1"/>
  <c r="I63" i="1" s="1"/>
  <c r="H72" i="1"/>
  <c r="I72" i="1" s="1"/>
  <c r="H102" i="1"/>
  <c r="I102" i="1" s="1"/>
  <c r="H65" i="1"/>
  <c r="I65" i="1" s="1"/>
  <c r="H77" i="1"/>
  <c r="I77" i="1" s="1"/>
  <c r="H85" i="1"/>
  <c r="I85" i="1" s="1"/>
  <c r="H94" i="1"/>
  <c r="I94" i="1" s="1"/>
  <c r="H84" i="1"/>
  <c r="I84" i="1" s="1"/>
  <c r="H92" i="1"/>
  <c r="I92" i="1" s="1"/>
  <c r="H104" i="1"/>
  <c r="I104" i="1" s="1"/>
  <c r="H62" i="1"/>
  <c r="I62" i="1" s="1"/>
  <c r="H76" i="1"/>
  <c r="I76" i="1" s="1"/>
  <c r="H68" i="1"/>
  <c r="I68" i="1" s="1"/>
  <c r="H75" i="1"/>
  <c r="I75" i="1" s="1"/>
  <c r="H78" i="1"/>
  <c r="I78" i="1" s="1"/>
  <c r="H86" i="1"/>
  <c r="I86" i="1" s="1"/>
  <c r="H100" i="1"/>
  <c r="I100" i="1" s="1"/>
  <c r="H103" i="1"/>
  <c r="I103" i="1" s="1"/>
  <c r="H58" i="1"/>
  <c r="I58" i="1" s="1"/>
  <c r="H66" i="1"/>
  <c r="I66" i="1" s="1"/>
  <c r="H74" i="1"/>
  <c r="I74" i="1" s="1"/>
  <c r="H82" i="1"/>
  <c r="I82" i="1" s="1"/>
  <c r="H90" i="1"/>
  <c r="I90" i="1" s="1"/>
  <c r="H98" i="1"/>
  <c r="I98" i="1" s="1"/>
  <c r="H71" i="1"/>
  <c r="I71" i="1" s="1"/>
  <c r="H79" i="1"/>
  <c r="I79" i="1" s="1"/>
  <c r="H87" i="1"/>
  <c r="I87" i="1" s="1"/>
  <c r="H99" i="1"/>
  <c r="I99" i="1" s="1"/>
  <c r="C37" i="1"/>
  <c r="D37" i="1" s="1"/>
  <c r="G37" i="1"/>
  <c r="C38" i="1"/>
  <c r="D38" i="1" s="1"/>
  <c r="G38" i="1"/>
  <c r="C39" i="1"/>
  <c r="D39" i="1" s="1"/>
  <c r="G39" i="1"/>
  <c r="C40" i="1"/>
  <c r="D40" i="1" s="1"/>
  <c r="G40" i="1"/>
  <c r="C41" i="1"/>
  <c r="D41" i="1" s="1"/>
  <c r="G41" i="1"/>
  <c r="C42" i="1"/>
  <c r="D42" i="1" s="1"/>
  <c r="G42" i="1"/>
  <c r="C43" i="1"/>
  <c r="D43" i="1" s="1"/>
  <c r="G43" i="1"/>
  <c r="C44" i="1"/>
  <c r="D44" i="1" s="1"/>
  <c r="G44" i="1"/>
  <c r="C45" i="1"/>
  <c r="D45" i="1" s="1"/>
  <c r="G45" i="1"/>
  <c r="C46" i="1"/>
  <c r="D46" i="1" s="1"/>
  <c r="G46" i="1"/>
  <c r="C47" i="1"/>
  <c r="D47" i="1" s="1"/>
  <c r="G47" i="1"/>
  <c r="C48" i="1"/>
  <c r="D48" i="1" s="1"/>
  <c r="G48" i="1"/>
  <c r="C49" i="1"/>
  <c r="D49" i="1" s="1"/>
  <c r="G49" i="1"/>
  <c r="C50" i="1"/>
  <c r="D50" i="1" s="1"/>
  <c r="G50" i="1"/>
  <c r="C51" i="1"/>
  <c r="D51" i="1" s="1"/>
  <c r="G51" i="1"/>
  <c r="C52" i="1"/>
  <c r="D52" i="1" s="1"/>
  <c r="G52" i="1"/>
  <c r="C53" i="1"/>
  <c r="D53" i="1" s="1"/>
  <c r="G53" i="1"/>
  <c r="C54" i="1"/>
  <c r="D54" i="1" s="1"/>
  <c r="G54" i="1"/>
  <c r="C55" i="1"/>
  <c r="D55" i="1" s="1"/>
  <c r="G55" i="1"/>
  <c r="C56" i="1"/>
  <c r="D56" i="1" s="1"/>
  <c r="G56" i="1"/>
  <c r="C26" i="2"/>
  <c r="F24" i="2"/>
  <c r="F23" i="2"/>
  <c r="F22" i="2"/>
  <c r="F21" i="2"/>
  <c r="F20" i="2"/>
  <c r="F19" i="2"/>
  <c r="F18" i="2"/>
  <c r="F17" i="2"/>
  <c r="F16" i="2"/>
  <c r="I52" i="1" l="1"/>
  <c r="H38" i="1"/>
  <c r="I38" i="1" s="1"/>
  <c r="H55" i="1"/>
  <c r="I55" i="1" s="1"/>
  <c r="H51" i="1"/>
  <c r="I51" i="1" s="1"/>
  <c r="H47" i="1"/>
  <c r="I47" i="1" s="1"/>
  <c r="H43" i="1"/>
  <c r="I43" i="1" s="1"/>
  <c r="H46" i="1"/>
  <c r="I46" i="1" s="1"/>
  <c r="H42" i="1"/>
  <c r="I42" i="1" s="1"/>
  <c r="H56" i="1"/>
  <c r="I56" i="1" s="1"/>
  <c r="H48" i="1"/>
  <c r="I48" i="1" s="1"/>
  <c r="H40" i="1"/>
  <c r="I40" i="1" s="1"/>
  <c r="H45" i="1"/>
  <c r="I45" i="1" s="1"/>
  <c r="H54" i="1"/>
  <c r="I54" i="1" s="1"/>
  <c r="H53" i="1"/>
  <c r="I53" i="1" s="1"/>
  <c r="H52" i="1"/>
  <c r="H50" i="1"/>
  <c r="I50" i="1" s="1"/>
  <c r="H49" i="1"/>
  <c r="I49" i="1" s="1"/>
  <c r="H39" i="1"/>
  <c r="I39" i="1" s="1"/>
  <c r="H41" i="1"/>
  <c r="I41" i="1" s="1"/>
  <c r="H44" i="1"/>
  <c r="I44" i="1" s="1"/>
  <c r="H37" i="1"/>
  <c r="I37" i="1" s="1"/>
  <c r="C10" i="1"/>
  <c r="D10" i="1" s="1"/>
  <c r="C11" i="1"/>
  <c r="D11" i="1" s="1"/>
  <c r="C12" i="1"/>
  <c r="D12" i="1" s="1"/>
  <c r="C13" i="1"/>
  <c r="D13" i="1" s="1"/>
  <c r="C14" i="1"/>
  <c r="D14" i="1" s="1"/>
  <c r="C15" i="1"/>
  <c r="D15" i="1" s="1"/>
  <c r="C16" i="1"/>
  <c r="D16" i="1" s="1"/>
  <c r="C17" i="1"/>
  <c r="D17" i="1" s="1"/>
  <c r="C18" i="1"/>
  <c r="D18" i="1" s="1"/>
  <c r="C19" i="1"/>
  <c r="D19" i="1" s="1"/>
  <c r="C20" i="1"/>
  <c r="D20" i="1" s="1"/>
  <c r="C21" i="1"/>
  <c r="D21" i="1" s="1"/>
  <c r="C22" i="1"/>
  <c r="D22" i="1" s="1"/>
  <c r="C23" i="1"/>
  <c r="D23" i="1" s="1"/>
  <c r="C24" i="1"/>
  <c r="D24" i="1" s="1"/>
  <c r="C25" i="1"/>
  <c r="D25" i="1" s="1"/>
  <c r="C26" i="1"/>
  <c r="D26" i="1" s="1"/>
  <c r="C27" i="1"/>
  <c r="D27" i="1" s="1"/>
  <c r="C28" i="1"/>
  <c r="D28" i="1" s="1"/>
  <c r="C29" i="1"/>
  <c r="D29" i="1" s="1"/>
  <c r="C30" i="1"/>
  <c r="D30" i="1" s="1"/>
  <c r="C31" i="1"/>
  <c r="D31" i="1" s="1"/>
  <c r="C32" i="1"/>
  <c r="D32" i="1" s="1"/>
  <c r="C33" i="1"/>
  <c r="D33" i="1" s="1"/>
  <c r="C34" i="1"/>
  <c r="D34" i="1" s="1"/>
  <c r="C35" i="1"/>
  <c r="D35" i="1" s="1"/>
  <c r="C36" i="1"/>
  <c r="D36" i="1" s="1"/>
  <c r="C9" i="1"/>
  <c r="C261" i="1" l="1"/>
  <c r="D9" i="1"/>
  <c r="D261" i="1" s="1"/>
  <c r="H3" i="1"/>
  <c r="I4" i="1"/>
  <c r="H4" i="1"/>
  <c r="F6" i="2"/>
  <c r="F7" i="2"/>
  <c r="F8" i="2"/>
  <c r="F9" i="2"/>
  <c r="F10" i="2"/>
  <c r="F11" i="2"/>
  <c r="F12" i="2"/>
  <c r="F13" i="2"/>
  <c r="F14" i="2"/>
  <c r="F15" i="2"/>
  <c r="K6" i="1"/>
  <c r="G9" i="1"/>
  <c r="H9" i="1" s="1"/>
  <c r="G10" i="1"/>
  <c r="H10" i="1" s="1"/>
  <c r="I10" i="1" s="1"/>
  <c r="G11" i="1"/>
  <c r="H11" i="1" s="1"/>
  <c r="I11" i="1" s="1"/>
  <c r="G12" i="1"/>
  <c r="H12" i="1" s="1"/>
  <c r="I12" i="1" s="1"/>
  <c r="G13" i="1"/>
  <c r="H13" i="1" s="1"/>
  <c r="I13" i="1" s="1"/>
  <c r="G14" i="1"/>
  <c r="H14" i="1" s="1"/>
  <c r="I14" i="1" s="1"/>
  <c r="G15" i="1"/>
  <c r="H15" i="1" s="1"/>
  <c r="I15" i="1" s="1"/>
  <c r="G16" i="1"/>
  <c r="G17" i="1"/>
  <c r="G18" i="1"/>
  <c r="H18" i="1" s="1"/>
  <c r="I18" i="1" s="1"/>
  <c r="G19" i="1"/>
  <c r="H19" i="1" s="1"/>
  <c r="I19" i="1" s="1"/>
  <c r="G20" i="1"/>
  <c r="G21" i="1"/>
  <c r="H21" i="1" s="1"/>
  <c r="I21" i="1" s="1"/>
  <c r="G22" i="1"/>
  <c r="H22" i="1" s="1"/>
  <c r="I22" i="1" s="1"/>
  <c r="G23" i="1"/>
  <c r="G24" i="1"/>
  <c r="G25" i="1"/>
  <c r="G26" i="1"/>
  <c r="H26" i="1" s="1"/>
  <c r="I26" i="1" s="1"/>
  <c r="G27" i="1"/>
  <c r="G28" i="1"/>
  <c r="G29" i="1"/>
  <c r="H29" i="1" s="1"/>
  <c r="I29" i="1" s="1"/>
  <c r="G30" i="1"/>
  <c r="G31" i="1"/>
  <c r="G32" i="1"/>
  <c r="G33" i="1"/>
  <c r="G34" i="1"/>
  <c r="H34" i="1" s="1"/>
  <c r="I34" i="1" s="1"/>
  <c r="G35" i="1"/>
  <c r="H35" i="1" s="1"/>
  <c r="I35" i="1" s="1"/>
  <c r="G36" i="1"/>
  <c r="H25" i="1" l="1"/>
  <c r="I25" i="1" s="1"/>
  <c r="H20" i="1"/>
  <c r="H17" i="1"/>
  <c r="J34" i="1"/>
  <c r="J21" i="1"/>
  <c r="H30" i="1"/>
  <c r="H28" i="1"/>
  <c r="I28" i="1" s="1"/>
  <c r="J12" i="1"/>
  <c r="H31" i="1"/>
  <c r="I31" i="1" s="1"/>
  <c r="J14" i="1"/>
  <c r="J13" i="1"/>
  <c r="J18" i="1"/>
  <c r="J35" i="1"/>
  <c r="H33" i="1"/>
  <c r="H24" i="1"/>
  <c r="I24" i="1" s="1"/>
  <c r="H23" i="1"/>
  <c r="J15" i="1"/>
  <c r="J9" i="1"/>
  <c r="J10" i="1"/>
  <c r="J11" i="1"/>
  <c r="J19" i="1"/>
  <c r="J22" i="1"/>
  <c r="I9" i="1"/>
  <c r="H16" i="1"/>
  <c r="I16" i="1" s="1"/>
  <c r="H32" i="1"/>
  <c r="J26" i="1"/>
  <c r="H36" i="1"/>
  <c r="I36" i="1" s="1"/>
  <c r="J25" i="1"/>
  <c r="J29" i="1"/>
  <c r="H27" i="1"/>
  <c r="J23" i="1" l="1"/>
  <c r="I23" i="1"/>
  <c r="J33" i="1"/>
  <c r="I33" i="1"/>
  <c r="J27" i="1"/>
  <c r="I27" i="1"/>
  <c r="J32" i="1"/>
  <c r="I32" i="1"/>
  <c r="J20" i="1"/>
  <c r="I20" i="1"/>
  <c r="J30" i="1"/>
  <c r="I30" i="1"/>
  <c r="J17" i="1"/>
  <c r="I17" i="1"/>
  <c r="H261" i="1"/>
  <c r="I261" i="1" s="1"/>
  <c r="J16" i="1"/>
  <c r="J36" i="1"/>
  <c r="J28" i="1"/>
  <c r="J31" i="1"/>
  <c r="J24" i="1"/>
  <c r="G5" i="1" l="1"/>
  <c r="A7" i="1" s="1"/>
</calcChain>
</file>

<file path=xl/sharedStrings.xml><?xml version="1.0" encoding="utf-8"?>
<sst xmlns="http://schemas.openxmlformats.org/spreadsheetml/2006/main" count="123" uniqueCount="111">
  <si>
    <t xml:space="preserve">HOME PROGRAM ADMINISTRATIVE DRAW TRACKING WORKBOOK </t>
  </si>
  <si>
    <t>Ensure your Single Audit requirements have been met and all required Single Audit documents have been submitted to TDHCA.</t>
  </si>
  <si>
    <t>Contract/Reservation Number:</t>
  </si>
  <si>
    <t>Enter the  Contract Number or the Reservation Award Number from the Contract Database (CDB) System.  The Number is formatted as a seven digit number "100XXXX".</t>
  </si>
  <si>
    <t>Applicable Rule Year:</t>
  </si>
  <si>
    <t>Select the rule year that the Contract/Reservation System Participation (RSP) Agreement is subject to from the drop-down menu.</t>
  </si>
  <si>
    <t>Activity Type</t>
  </si>
  <si>
    <t>Admin Previously Drawn</t>
  </si>
  <si>
    <t>SELF-POPULATING FIELD: The Workbook automatically tallies the administrative funds drawn in all previous administrative draw requests and populates this field.</t>
  </si>
  <si>
    <t>Admin Request Number</t>
  </si>
  <si>
    <t>Admin Available for Draw:</t>
  </si>
  <si>
    <t>SELF-POPULATING FIELD: The Admin Previously Drawn is deducted from the TOTAL Max Available to Draw in Column H to determine the administrative funds available for this request.  If this field turns RED, the requested administrative funds on Tab 2: Draw Request Log must be reduced.</t>
  </si>
  <si>
    <t>Column A:
Project Number</t>
  </si>
  <si>
    <t>Enter the Project Number for each approved project.  This number is formatted as a ten digit number "00000XXXXX".  If additional projects have been setup since the previous draw request was submitted, update this column with the new project information so that each Administrative Draw Workbook includes all the active Projects.</t>
  </si>
  <si>
    <t>Column B:
HOME Project Hard Costs</t>
  </si>
  <si>
    <t>Enter the project hard costs for each approved project listed in Column A.  This amount must be updated if there is a change in the HOME project hard costs after the first administrative draw request.</t>
  </si>
  <si>
    <t>Column C:
Total Allowed Administrative Funds</t>
  </si>
  <si>
    <t xml:space="preserve">SELF-POPULATING COLUMN: This column self-populates the allowed administrative funds for each project based on rule year, activity type, and HOME project hard costs.  </t>
  </si>
  <si>
    <t>Column D:
Upfront Draw Limit</t>
  </si>
  <si>
    <t xml:space="preserve">SELF-POPULATING COLUMN: This column self-populates the amount of administrative funds that may be drawn prior to expenditure of project funds based on activity type, rule year, and project hard costs.  </t>
  </si>
  <si>
    <t>Column E:
Project Funds Drawn to Date</t>
  </si>
  <si>
    <t>Enter the project hard costs for each approved project entered in Column A, enter the hard costs drawn to-date.  This amount must be updated with each subsequent Administrative draw request to maximize the amount of Administrative funds available for draw.</t>
  </si>
  <si>
    <t>Column F:
Number of Project Draws to Date</t>
  </si>
  <si>
    <t>Enter the number of Project Draws approved for the project as of the date of the administrative funds draw.</t>
  </si>
  <si>
    <t>Column G:
Percentage of Project Funds Expended</t>
  </si>
  <si>
    <t>SELF-POPULATING COLUMN: This column self-populates the percentage of hard costs drawn to-date by dividing the amount of hard costs drawn (Column E) by the budgeted hard costs (Column B).</t>
  </si>
  <si>
    <t>Column H:
Admin Available based on Expenditure</t>
  </si>
  <si>
    <t>SELF-POPULATING COLUMN: This column self-populates the proportionate amount of Administrative funds available by multiplying the percentage of project funds expended (Column G) by the total allowed Admin (Column C).</t>
  </si>
  <si>
    <t>Column I:
Max Available to Draw</t>
  </si>
  <si>
    <t>Draw Request Number</t>
  </si>
  <si>
    <t>Draw Request Date</t>
  </si>
  <si>
    <t>Enter the date on which the administrative draw request is to be submitted.</t>
  </si>
  <si>
    <t>Cost Incurred</t>
  </si>
  <si>
    <t>Enter the amount incurred for which administrative funds are requested.</t>
  </si>
  <si>
    <r>
      <t xml:space="preserve">SUPPORTING DOCUMENTATION
</t>
    </r>
    <r>
      <rPr>
        <sz val="11"/>
        <rFont val="Calibri"/>
        <family val="2"/>
      </rPr>
      <t>The following is a list of supporting documentation that must be submitted with the request for administrative funds:</t>
    </r>
    <r>
      <rPr>
        <b/>
        <sz val="11"/>
        <rFont val="Calibri"/>
        <family val="2"/>
      </rPr>
      <t xml:space="preserve">
</t>
    </r>
  </si>
  <si>
    <t>Salaries</t>
  </si>
  <si>
    <t>Travel and Training</t>
  </si>
  <si>
    <t xml:space="preserve">Costs to/from HOME-related training workshops are eligible expenses.  Include support documentation indicating mileage, purpose of travel, location, itinerary and travel vouchers. </t>
  </si>
  <si>
    <t>Consultant Services and Professional Fees</t>
  </si>
  <si>
    <t xml:space="preserve">Costs for services performed by 3rd parties who are under contract to perform administrative services on behalf of the Administrator are eligible expenses. Support documentation must include a copy of the contractual agreement and copies of invoices detailing the specific administrative tasks performed.
</t>
  </si>
  <si>
    <t>Goods and Services</t>
  </si>
  <si>
    <t>Costs incurred for the administration of the HOME program are eligible expenses, including but not limited to: supplies and equipment, utilities, rent and maintenance (but not purchase of) office space.
 Costs must be pro-rated based upon the portion specifically applicable to the HOME Program.  Support documentation may include copies of invoices from vendors, and/or cancelled checks issued to vendors.</t>
  </si>
  <si>
    <t>Affirmative Marketing</t>
  </si>
  <si>
    <t>Costs incurred for conducting affirmative marketing, such as brochures and publications, are eligible expenses.  Support documentation must include invoices and copies of the marketing material provided.</t>
  </si>
  <si>
    <t>Environmental Review</t>
  </si>
  <si>
    <t>Must include a copy of the invoice(s).  Environmental review expenses related to a specific project address may be charged as EITHER project soft costs or administrative costs, but not both.</t>
  </si>
  <si>
    <t>TEXAS DEPARTMENT OF HOUSING AND COMMUNITY AFFAIRS</t>
  </si>
  <si>
    <t>Street Address: 221 East 11th Street, Austin, TX 78701  Mailing Address: PO Box 13941, Austin, TX 78711</t>
  </si>
  <si>
    <t>Main Number: 512-475-3800  Toll Free: 1-800-525-0657  Email: info@tdhca.state.tx.us  Web: www.tdhca.state.tx.us</t>
  </si>
  <si>
    <t>Link to Navigation Panel. Use the tab key to complete the form.  Use the arrow keys to access calculated cells.</t>
  </si>
  <si>
    <t>Allowed Funding Amount'!M1</t>
  </si>
  <si>
    <t>Navigation Panel</t>
  </si>
  <si>
    <t>ADMINISTRATIVE DRAW CALCULATOR</t>
  </si>
  <si>
    <t>Begin Fillable Form</t>
  </si>
  <si>
    <t>Contract/Reservation Number</t>
  </si>
  <si>
    <t>Applicable Rule Year</t>
  </si>
  <si>
    <t>Admin Available for Draw</t>
  </si>
  <si>
    <t>Admin Available For Draw</t>
  </si>
  <si>
    <t>HRA</t>
  </si>
  <si>
    <t>Admin Request Amount</t>
  </si>
  <si>
    <t>TBRA-8%</t>
  </si>
  <si>
    <t>Beginning of Project Entry</t>
  </si>
  <si>
    <t>TBRA-4%</t>
  </si>
  <si>
    <t>Column A: Project Number</t>
  </si>
  <si>
    <t xml:space="preserve">Column A:
Project Number          </t>
  </si>
  <si>
    <t>Column B: 
HOME Project Hard Costs</t>
  </si>
  <si>
    <t>Column C: 
Total Allowed Administrative Funds</t>
  </si>
  <si>
    <t>Column D: 
Upfront Draw Limit</t>
  </si>
  <si>
    <t>Column E: 
Project Hard Costs Drawn to Date</t>
  </si>
  <si>
    <t>Column G: Percentage of Project Funds Expended</t>
  </si>
  <si>
    <t>Column H: Available Admin based on Expenditure</t>
  </si>
  <si>
    <t>Column I: Maximum Available to Draw</t>
  </si>
  <si>
    <t>Hidden Calculations
Max Available to Draw</t>
  </si>
  <si>
    <t>TBRA-COVID</t>
  </si>
  <si>
    <t>Column B: HOME Project Hard Costs</t>
  </si>
  <si>
    <t>CFD</t>
  </si>
  <si>
    <t>Column C: Total Allowed Administrative Funds</t>
  </si>
  <si>
    <t>Column D: Upfront Draw Limits</t>
  </si>
  <si>
    <t>Column E: Project Hard Costs Drawn to Date</t>
  </si>
  <si>
    <t>Column F: Number of Project Draws to Date</t>
  </si>
  <si>
    <t>Column I: Max Available to Draw</t>
  </si>
  <si>
    <t>Total Project Hard Costs</t>
  </si>
  <si>
    <t>Total allowed Administrative Funds</t>
  </si>
  <si>
    <t>Total Upfront Draw Limit</t>
  </si>
  <si>
    <t>Total Project Hard Costs Drawn to Date</t>
  </si>
  <si>
    <t>Total Available Admin Based on Expenditure</t>
  </si>
  <si>
    <t>Total Max Available to Draw</t>
  </si>
  <si>
    <t>TOTALS</t>
  </si>
  <si>
    <t>Link to Navigation Panel. Use the tab key to complete the form.  Use the arrow key to access calculated cells.</t>
  </si>
  <si>
    <t>Draw Req. No.</t>
  </si>
  <si>
    <t>Draw Req. Date</t>
  </si>
  <si>
    <r>
      <t xml:space="preserve">Approved By
</t>
    </r>
    <r>
      <rPr>
        <sz val="12"/>
        <rFont val="Calibri"/>
        <family val="2"/>
      </rPr>
      <t>(FOR TDHCA USE)</t>
    </r>
  </si>
  <si>
    <r>
      <t xml:space="preserve">Approval Date
</t>
    </r>
    <r>
      <rPr>
        <sz val="12"/>
        <rFont val="Calibri"/>
        <family val="2"/>
      </rPr>
      <t>(FOR TDHCA USE)</t>
    </r>
  </si>
  <si>
    <r>
      <t xml:space="preserve">Admin
Previously
Expended
</t>
    </r>
    <r>
      <rPr>
        <sz val="12"/>
        <rFont val="Calibri"/>
        <family val="2"/>
      </rPr>
      <t>(FOR TDHCA USE)</t>
    </r>
  </si>
  <si>
    <t xml:space="preserve"> </t>
  </si>
  <si>
    <t>Column 1: Draw Request Number</t>
  </si>
  <si>
    <t>Column 2: Draw Request Date</t>
  </si>
  <si>
    <t>Column 3: Cost Incurred</t>
  </si>
  <si>
    <t>Column 4: Approved By (TDHCA USE)</t>
  </si>
  <si>
    <t>Column 5: Approval Date (TDHCA USE)</t>
  </si>
  <si>
    <t>Column 6: Admin Previously Expended (TDHCA USE)</t>
  </si>
  <si>
    <r>
      <t xml:space="preserve">TAB 2: ADMINISTRATIVE DRAW CALCULATOR
</t>
    </r>
    <r>
      <rPr>
        <sz val="11"/>
        <rFont val="Calibri"/>
        <family val="2"/>
      </rPr>
      <t xml:space="preserve">This tab determines whether the requested administrative funds are allowable based on project type, applicable rule year, project funds expended, and admin funds previously requested.  </t>
    </r>
  </si>
  <si>
    <t>Select the activity type from the drop-down menu: HRA, HANC, CFDC, TBRA-8% Admin, TBRA-4% Admin, TBRA-COVID (10% Admin).</t>
  </si>
  <si>
    <t>Select the number of the administrative draw request for which the Workbook is to be submitted from the drop-down menu.  The Workbook allows up to 260 administrative draw requests.  If additional requests are required, please seek assistance from your Performance Specialist for Workbook modifications.</t>
  </si>
  <si>
    <t>The Workbook allows up to 22 administrative draw requests.  If additional requests are required, please seek assistance from your Performance Specilaist for workbook modifications.</t>
  </si>
  <si>
    <t>ADMIN DRAW REQUEST LOG</t>
  </si>
  <si>
    <r>
      <t xml:space="preserve">TAB 3:  ADMIN DRAW REQUEST LOG
</t>
    </r>
    <r>
      <rPr>
        <sz val="11"/>
        <rFont val="Calibri"/>
        <family val="2"/>
      </rPr>
      <t xml:space="preserve">Enter data for the current administrative draw request, as well as previously drawn administrative funds, on this tab. </t>
    </r>
  </si>
  <si>
    <t>Support documentation may include a copy of the accounting payroll journal and/or copies of payroll  check stubs.  Check stubs must identify hours worked, rate of pay, and pay period. In addition, submit the Time Sheet and Personnel Cost Calculator indicating the actual hours the employee worked directly on the HOME Program and the employee's hourly rate of pay.  
Employer-paid payroll-related costs (e.g. insurance, workers compensation, employer-paid benefits, etc.) may be submitted on Personnel Cost Calculator.  Ensure that employer-paid costs are pro-rated for the actual period of time being reimbursed (e.g. if 2 weeks salary is being reimbursed, do not submit  employer-paid costs for an entire month).
Support documentation and calculations used to determine employer-paid costs applicable to the HOME Program must be provided.</t>
  </si>
  <si>
    <t>HANC</t>
  </si>
  <si>
    <t xml:space="preserve">SELF-POPULATING COLUMN: This column self-populates the greater of the upfront draw limit (Column D) or the Administrative funds available based on expenditure (Column H).  The amounts in Column I are tallied to determine the total amount of administrative funds that may be drawn for this Contract/Reservation to-date.  Administrative funds previously drawn are NOT deducted from this column. </t>
  </si>
  <si>
    <t>Revised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</si>
</sst>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_(&quot;$&quot;* #,##0_);_(&quot;$&quot;* \(#,##0\);_(&quot;$&quot;* &quot;-&quot;??_);_(@_)"/>
  </numFmts>
  <fonts count="28" x14ac:knownFonts="1">
    <font>
      <sz val="11"/>
      <color theme="1"/>
      <name val="Calibri"/>
      <family val="2"/>
      <scheme val="minor"/>
    </font>
    <font>
      <sz val="10"/>
      <name val="Arial"/>
      <family val="2"/>
    </font>
    <font>
      <b/>
      <sz val="10"/>
      <name val="Times New Roman"/>
      <family val="1"/>
    </font>
    <font>
      <sz val="10"/>
      <name val="Times New Roman"/>
      <family val="1"/>
    </font>
    <font>
      <sz val="11"/>
      <name val="Calibri"/>
      <family val="2"/>
    </font>
    <font>
      <sz val="12"/>
      <name val="Calibri"/>
      <family val="2"/>
    </font>
    <font>
      <sz val="10"/>
      <name val="Calibri"/>
      <family val="2"/>
    </font>
    <font>
      <b/>
      <sz val="11"/>
      <name val="Calibri"/>
      <family val="2"/>
    </font>
    <font>
      <sz val="11"/>
      <color theme="1"/>
      <name val="Calibri"/>
      <family val="2"/>
      <scheme val="minor"/>
    </font>
    <font>
      <sz val="11"/>
      <color theme="0"/>
      <name val="Calibri"/>
      <family val="2"/>
      <scheme val="minor"/>
    </font>
    <font>
      <u/>
      <sz val="11"/>
      <color theme="10"/>
      <name val="Calibri"/>
      <family val="2"/>
    </font>
    <font>
      <b/>
      <sz val="11"/>
      <color theme="1"/>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0"/>
      <name val="Calibri"/>
      <family val="2"/>
      <scheme val="minor"/>
    </font>
    <font>
      <sz val="11"/>
      <name val="Calibri"/>
      <family val="2"/>
      <scheme val="minor"/>
    </font>
    <font>
      <b/>
      <sz val="12"/>
      <name val="Calibri"/>
      <family val="2"/>
      <scheme val="minor"/>
    </font>
    <font>
      <sz val="12"/>
      <name val="Calibri"/>
      <family val="2"/>
      <scheme val="minor"/>
    </font>
    <font>
      <sz val="12"/>
      <color theme="1"/>
      <name val="Calibri"/>
      <family val="2"/>
      <scheme val="minor"/>
    </font>
    <font>
      <b/>
      <sz val="12"/>
      <color theme="1"/>
      <name val="Calibri"/>
      <family val="2"/>
      <scheme val="minor"/>
    </font>
    <font>
      <u/>
      <sz val="11"/>
      <color theme="0"/>
      <name val="Calibri"/>
      <family val="2"/>
    </font>
    <font>
      <u/>
      <sz val="1"/>
      <color theme="0"/>
      <name val="Calibri"/>
      <family val="2"/>
    </font>
    <font>
      <sz val="1"/>
      <color theme="0"/>
      <name val="Calibri"/>
      <family val="2"/>
      <scheme val="minor"/>
    </font>
    <font>
      <b/>
      <sz val="14"/>
      <name val="Calibri"/>
      <family val="2"/>
      <scheme val="minor"/>
    </font>
    <font>
      <b/>
      <i/>
      <sz val="10"/>
      <name val="Calibri"/>
      <family val="2"/>
      <scheme val="minor"/>
    </font>
    <font>
      <b/>
      <sz val="11"/>
      <name val="Calibri"/>
      <family val="2"/>
      <scheme val="minor"/>
    </font>
    <font>
      <b/>
      <sz val="11"/>
      <color rgb="FFC00000"/>
      <name val="Calibri"/>
      <family val="2"/>
      <scheme val="minor"/>
    </font>
  </fonts>
  <fills count="8">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tint="-0.14996795556505021"/>
        <bgColor indexed="64"/>
      </patternFill>
    </fill>
  </fills>
  <borders count="30">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s>
  <cellStyleXfs count="7">
    <xf numFmtId="0" fontId="0" fillId="0" borderId="0"/>
    <xf numFmtId="44" fontId="8" fillId="0" borderId="0" applyFont="0" applyFill="0" applyBorder="0" applyAlignment="0" applyProtection="0"/>
    <xf numFmtId="44" fontId="1" fillId="0" borderId="0" applyFont="0" applyFill="0" applyBorder="0" applyAlignment="0" applyProtection="0"/>
    <xf numFmtId="0" fontId="10" fillId="0" borderId="0" applyNumberFormat="0" applyFill="0" applyBorder="0" applyAlignment="0" applyProtection="0">
      <alignment vertical="top"/>
      <protection locked="0"/>
    </xf>
    <xf numFmtId="0" fontId="1" fillId="0" borderId="0"/>
    <xf numFmtId="9" fontId="8" fillId="0" borderId="0" applyFont="0" applyFill="0" applyBorder="0" applyAlignment="0" applyProtection="0"/>
    <xf numFmtId="9" fontId="1" fillId="0" borderId="0" applyFont="0" applyFill="0" applyBorder="0" applyAlignment="0" applyProtection="0"/>
  </cellStyleXfs>
  <cellXfs count="101">
    <xf numFmtId="0" fontId="0" fillId="0" borderId="0" xfId="0"/>
    <xf numFmtId="0" fontId="0" fillId="0" borderId="0" xfId="0" applyProtection="1">
      <protection hidden="1"/>
    </xf>
    <xf numFmtId="44" fontId="8" fillId="0" borderId="0" xfId="1" applyFont="1" applyProtection="1">
      <protection hidden="1"/>
    </xf>
    <xf numFmtId="0" fontId="12" fillId="0" borderId="0" xfId="0" applyFont="1" applyProtection="1">
      <protection hidden="1"/>
    </xf>
    <xf numFmtId="0" fontId="12" fillId="0" borderId="0" xfId="0" applyFont="1" applyAlignment="1" applyProtection="1">
      <alignment wrapText="1"/>
      <protection hidden="1"/>
    </xf>
    <xf numFmtId="44" fontId="8" fillId="0" borderId="1" xfId="1" applyFont="1" applyBorder="1" applyProtection="1">
      <protection hidden="1"/>
    </xf>
    <xf numFmtId="9" fontId="8" fillId="0" borderId="0" xfId="5" applyFont="1" applyProtection="1">
      <protection hidden="1"/>
    </xf>
    <xf numFmtId="0" fontId="0" fillId="0" borderId="2" xfId="0" applyBorder="1" applyProtection="1">
      <protection hidden="1"/>
    </xf>
    <xf numFmtId="44" fontId="8" fillId="0" borderId="2" xfId="1" applyFont="1" applyBorder="1" applyProtection="1">
      <protection hidden="1"/>
    </xf>
    <xf numFmtId="0" fontId="13" fillId="0" borderId="3" xfId="0" applyFont="1" applyBorder="1" applyAlignment="1" applyProtection="1">
      <alignment horizontal="center" vertical="top" wrapText="1"/>
      <protection hidden="1"/>
    </xf>
    <xf numFmtId="44" fontId="13" fillId="0" borderId="3" xfId="1" applyFont="1" applyBorder="1" applyAlignment="1" applyProtection="1">
      <alignment horizontal="center" vertical="top" wrapText="1"/>
      <protection hidden="1"/>
    </xf>
    <xf numFmtId="0" fontId="0" fillId="0" borderId="3" xfId="0" applyBorder="1" applyProtection="1">
      <protection hidden="1"/>
    </xf>
    <xf numFmtId="0" fontId="0" fillId="0" borderId="1" xfId="0" applyBorder="1" applyProtection="1">
      <protection hidden="1"/>
    </xf>
    <xf numFmtId="0" fontId="0" fillId="0" borderId="4" xfId="0" applyBorder="1" applyProtection="1">
      <protection hidden="1"/>
    </xf>
    <xf numFmtId="0" fontId="0" fillId="0" borderId="5" xfId="0" applyBorder="1" applyProtection="1">
      <protection hidden="1"/>
    </xf>
    <xf numFmtId="44" fontId="11" fillId="0" borderId="1" xfId="1" applyFont="1" applyFill="1" applyBorder="1" applyProtection="1">
      <protection hidden="1"/>
    </xf>
    <xf numFmtId="44" fontId="11" fillId="0" borderId="1" xfId="0" applyNumberFormat="1" applyFont="1" applyFill="1" applyBorder="1" applyProtection="1">
      <protection hidden="1"/>
    </xf>
    <xf numFmtId="0" fontId="0" fillId="4" borderId="6" xfId="0" applyFill="1" applyBorder="1" applyProtection="1">
      <protection hidden="1"/>
    </xf>
    <xf numFmtId="44" fontId="8" fillId="4" borderId="6" xfId="1" applyFont="1" applyFill="1" applyBorder="1" applyProtection="1">
      <protection hidden="1"/>
    </xf>
    <xf numFmtId="44" fontId="8" fillId="4" borderId="7" xfId="1" applyFont="1" applyFill="1" applyBorder="1" applyProtection="1">
      <protection hidden="1"/>
    </xf>
    <xf numFmtId="0" fontId="3" fillId="2" borderId="0" xfId="4" applyFont="1" applyFill="1" applyBorder="1"/>
    <xf numFmtId="44" fontId="8" fillId="3" borderId="1" xfId="1" applyFont="1" applyFill="1" applyBorder="1" applyProtection="1">
      <protection locked="0"/>
    </xf>
    <xf numFmtId="0" fontId="2" fillId="2" borderId="0" xfId="4" applyFont="1" applyFill="1" applyBorder="1" applyAlignment="1">
      <alignment wrapText="1"/>
    </xf>
    <xf numFmtId="0" fontId="3" fillId="2" borderId="0" xfId="4" applyFont="1" applyFill="1" applyBorder="1" applyAlignment="1">
      <alignment vertical="top"/>
    </xf>
    <xf numFmtId="0" fontId="3" fillId="2" borderId="0" xfId="4" applyFont="1" applyFill="1" applyBorder="1" applyAlignment="1">
      <alignment vertical="top" wrapText="1"/>
    </xf>
    <xf numFmtId="0" fontId="2" fillId="2" borderId="0" xfId="4" applyFont="1" applyFill="1" applyBorder="1" applyAlignment="1">
      <alignment vertical="top" wrapText="1"/>
    </xf>
    <xf numFmtId="164" fontId="14" fillId="2" borderId="3" xfId="2" applyNumberFormat="1" applyFont="1" applyFill="1" applyBorder="1" applyAlignment="1" applyProtection="1">
      <alignment horizontal="center" vertical="top" wrapText="1"/>
      <protection hidden="1"/>
    </xf>
    <xf numFmtId="0" fontId="14" fillId="2" borderId="8" xfId="4" applyFont="1" applyFill="1" applyBorder="1" applyAlignment="1">
      <alignment vertical="top" wrapText="1"/>
    </xf>
    <xf numFmtId="0" fontId="14" fillId="2" borderId="9" xfId="4" applyFont="1" applyFill="1" applyBorder="1" applyAlignment="1">
      <alignment vertical="top" wrapText="1"/>
    </xf>
    <xf numFmtId="0" fontId="14" fillId="2" borderId="10" xfId="4" applyFont="1" applyFill="1" applyBorder="1" applyAlignment="1">
      <alignment vertical="top" wrapText="1"/>
    </xf>
    <xf numFmtId="0" fontId="15" fillId="2" borderId="11" xfId="4" applyNumberFormat="1" applyFont="1" applyFill="1" applyBorder="1" applyAlignment="1">
      <alignment vertical="top" wrapText="1"/>
    </xf>
    <xf numFmtId="0" fontId="14" fillId="2" borderId="12" xfId="4" applyFont="1" applyFill="1" applyBorder="1" applyAlignment="1">
      <alignment vertical="top" wrapText="1"/>
    </xf>
    <xf numFmtId="0" fontId="15" fillId="2" borderId="13" xfId="4" applyFont="1" applyFill="1" applyBorder="1" applyAlignment="1">
      <alignment vertical="top" wrapText="1"/>
    </xf>
    <xf numFmtId="0" fontId="11" fillId="3" borderId="3" xfId="0" applyFont="1" applyFill="1" applyBorder="1" applyAlignment="1" applyProtection="1">
      <alignment horizontal="center"/>
      <protection locked="0"/>
    </xf>
    <xf numFmtId="0" fontId="15" fillId="2" borderId="11" xfId="4" applyFont="1" applyFill="1" applyBorder="1" applyAlignment="1">
      <alignment horizontal="left" vertical="top" wrapText="1"/>
    </xf>
    <xf numFmtId="0" fontId="15" fillId="2" borderId="13" xfId="4" applyFont="1" applyFill="1" applyBorder="1" applyAlignment="1">
      <alignment horizontal="left" vertical="top" wrapText="1"/>
    </xf>
    <xf numFmtId="0" fontId="0" fillId="5" borderId="2" xfId="0" applyFill="1" applyBorder="1" applyProtection="1">
      <protection hidden="1"/>
    </xf>
    <xf numFmtId="0" fontId="15" fillId="0" borderId="13" xfId="4" applyFont="1" applyFill="1" applyBorder="1" applyAlignment="1">
      <alignment horizontal="left" vertical="top" wrapText="1"/>
    </xf>
    <xf numFmtId="0" fontId="16" fillId="3" borderId="1" xfId="4" applyFont="1" applyFill="1" applyBorder="1" applyAlignment="1" applyProtection="1">
      <alignment horizontal="center" wrapText="1"/>
      <protection locked="0"/>
    </xf>
    <xf numFmtId="0" fontId="0" fillId="0" borderId="3" xfId="0" applyBorder="1" applyAlignment="1" applyProtection="1">
      <alignment horizontal="center"/>
      <protection hidden="1"/>
    </xf>
    <xf numFmtId="0" fontId="0" fillId="0" borderId="1" xfId="0" applyBorder="1" applyAlignment="1" applyProtection="1">
      <alignment horizontal="center"/>
      <protection hidden="1"/>
    </xf>
    <xf numFmtId="0" fontId="0" fillId="4" borderId="6" xfId="0" applyFill="1" applyBorder="1" applyAlignment="1" applyProtection="1">
      <alignment horizontal="center"/>
      <protection hidden="1"/>
    </xf>
    <xf numFmtId="0" fontId="8" fillId="3" borderId="1" xfId="1" applyNumberFormat="1" applyFont="1" applyFill="1" applyBorder="1" applyAlignment="1" applyProtection="1">
      <alignment horizontal="center"/>
      <protection locked="0"/>
    </xf>
    <xf numFmtId="44" fontId="8" fillId="5" borderId="2" xfId="1" applyFont="1" applyFill="1" applyBorder="1" applyAlignment="1" applyProtection="1">
      <alignment horizontal="center"/>
      <protection hidden="1"/>
    </xf>
    <xf numFmtId="0" fontId="0" fillId="0" borderId="0" xfId="0" applyAlignment="1" applyProtection="1">
      <alignment horizontal="center"/>
      <protection hidden="1"/>
    </xf>
    <xf numFmtId="0" fontId="17" fillId="2" borderId="14" xfId="0" applyFont="1" applyFill="1" applyBorder="1" applyAlignment="1" applyProtection="1">
      <alignment horizontal="center" textRotation="90"/>
      <protection hidden="1"/>
    </xf>
    <xf numFmtId="0" fontId="17" fillId="2" borderId="14" xfId="0" applyFont="1" applyFill="1" applyBorder="1" applyAlignment="1" applyProtection="1">
      <alignment horizontal="center" vertical="center" wrapText="1"/>
      <protection hidden="1"/>
    </xf>
    <xf numFmtId="0" fontId="18" fillId="0" borderId="15" xfId="0" applyFont="1" applyFill="1" applyBorder="1" applyAlignment="1" applyProtection="1">
      <alignment horizontal="center"/>
      <protection hidden="1"/>
    </xf>
    <xf numFmtId="14" fontId="18" fillId="3" borderId="15" xfId="0" applyNumberFormat="1" applyFont="1" applyFill="1" applyBorder="1" applyAlignment="1" applyProtection="1">
      <alignment horizontal="center"/>
      <protection locked="0"/>
    </xf>
    <xf numFmtId="44" fontId="18" fillId="3" borderId="15" xfId="1" applyNumberFormat="1" applyFont="1" applyFill="1" applyBorder="1" applyAlignment="1" applyProtection="1">
      <alignment horizontal="left" wrapText="1"/>
      <protection locked="0"/>
    </xf>
    <xf numFmtId="14" fontId="18" fillId="6" borderId="15" xfId="0" applyNumberFormat="1" applyFont="1" applyFill="1" applyBorder="1" applyAlignment="1" applyProtection="1">
      <alignment horizontal="center"/>
      <protection hidden="1"/>
    </xf>
    <xf numFmtId="44" fontId="19" fillId="6" borderId="1" xfId="1" applyFont="1" applyFill="1" applyBorder="1" applyProtection="1">
      <protection hidden="1"/>
    </xf>
    <xf numFmtId="0" fontId="18" fillId="0" borderId="1" xfId="0" applyFont="1" applyFill="1" applyBorder="1" applyAlignment="1" applyProtection="1">
      <alignment horizontal="center"/>
      <protection hidden="1"/>
    </xf>
    <xf numFmtId="14" fontId="18" fillId="3" borderId="1" xfId="0" applyNumberFormat="1" applyFont="1" applyFill="1" applyBorder="1" applyAlignment="1" applyProtection="1">
      <alignment horizontal="center"/>
      <protection locked="0"/>
    </xf>
    <xf numFmtId="44" fontId="18" fillId="3" borderId="1" xfId="1" applyNumberFormat="1" applyFont="1" applyFill="1" applyBorder="1" applyAlignment="1" applyProtection="1">
      <alignment horizontal="left" wrapText="1"/>
      <protection locked="0"/>
    </xf>
    <xf numFmtId="14" fontId="18" fillId="6" borderId="1" xfId="0" applyNumberFormat="1" applyFont="1" applyFill="1" applyBorder="1" applyAlignment="1" applyProtection="1">
      <alignment horizontal="center"/>
      <protection hidden="1"/>
    </xf>
    <xf numFmtId="0" fontId="19" fillId="6" borderId="1" xfId="0" applyFont="1" applyFill="1" applyBorder="1" applyProtection="1">
      <protection hidden="1"/>
    </xf>
    <xf numFmtId="0" fontId="19" fillId="4" borderId="16" xfId="0" applyFont="1" applyFill="1" applyBorder="1" applyAlignment="1" applyProtection="1">
      <protection hidden="1"/>
    </xf>
    <xf numFmtId="0" fontId="19" fillId="4" borderId="17" xfId="0" applyFont="1" applyFill="1" applyBorder="1" applyAlignment="1" applyProtection="1">
      <protection hidden="1"/>
    </xf>
    <xf numFmtId="44" fontId="20" fillId="0" borderId="13" xfId="1" applyFont="1" applyBorder="1" applyProtection="1">
      <protection hidden="1"/>
    </xf>
    <xf numFmtId="0" fontId="19" fillId="4" borderId="17" xfId="0" applyFont="1" applyFill="1" applyBorder="1" applyProtection="1">
      <protection hidden="1"/>
    </xf>
    <xf numFmtId="0" fontId="19" fillId="4" borderId="18" xfId="0" applyFont="1" applyFill="1" applyBorder="1" applyProtection="1">
      <protection hidden="1"/>
    </xf>
    <xf numFmtId="14" fontId="19" fillId="6" borderId="15" xfId="0" applyNumberFormat="1" applyFont="1" applyFill="1" applyBorder="1" applyProtection="1">
      <protection hidden="1"/>
    </xf>
    <xf numFmtId="0" fontId="21" fillId="0" borderId="0" xfId="3" applyFont="1" applyAlignment="1" applyProtection="1">
      <protection hidden="1"/>
    </xf>
    <xf numFmtId="0" fontId="9" fillId="0" borderId="0" xfId="0" applyFont="1" applyProtection="1">
      <protection hidden="1"/>
    </xf>
    <xf numFmtId="0" fontId="22" fillId="0" borderId="0" xfId="3" applyFont="1" applyAlignment="1" applyProtection="1">
      <protection hidden="1"/>
    </xf>
    <xf numFmtId="0" fontId="23" fillId="0" borderId="0" xfId="0" applyFont="1" applyProtection="1">
      <protection hidden="1"/>
    </xf>
    <xf numFmtId="0" fontId="23" fillId="0" borderId="0" xfId="0" applyFont="1" applyAlignment="1" applyProtection="1">
      <alignment horizontal="center"/>
      <protection hidden="1"/>
    </xf>
    <xf numFmtId="44" fontId="23" fillId="0" borderId="0" xfId="1" applyFont="1" applyProtection="1">
      <protection hidden="1"/>
    </xf>
    <xf numFmtId="0" fontId="0" fillId="0" borderId="0" xfId="0" applyFont="1" applyBorder="1" applyAlignment="1">
      <alignment horizontal="right"/>
    </xf>
    <xf numFmtId="0" fontId="0" fillId="0" borderId="0" xfId="0" applyFont="1" applyBorder="1"/>
    <xf numFmtId="0" fontId="6" fillId="2" borderId="13" xfId="4" applyFont="1" applyFill="1" applyBorder="1" applyAlignment="1">
      <alignment vertical="top" wrapText="1"/>
    </xf>
    <xf numFmtId="0" fontId="22" fillId="0" borderId="0" xfId="3" quotePrefix="1" applyFont="1" applyAlignment="1" applyProtection="1">
      <protection hidden="1"/>
    </xf>
    <xf numFmtId="10" fontId="8" fillId="0" borderId="1" xfId="5" applyNumberFormat="1" applyFont="1" applyBorder="1" applyProtection="1">
      <protection hidden="1"/>
    </xf>
    <xf numFmtId="44" fontId="9" fillId="0" borderId="1" xfId="1" applyFont="1" applyBorder="1" applyProtection="1">
      <protection hidden="1"/>
    </xf>
    <xf numFmtId="44" fontId="11" fillId="0" borderId="2" xfId="1" applyFont="1" applyBorder="1" applyProtection="1">
      <protection hidden="1"/>
    </xf>
    <xf numFmtId="44" fontId="8" fillId="3" borderId="3" xfId="1" applyFont="1" applyFill="1" applyBorder="1" applyProtection="1">
      <protection locked="0" hidden="1"/>
    </xf>
    <xf numFmtId="44" fontId="8" fillId="0" borderId="0" xfId="1" applyFont="1" applyAlignment="1" applyProtection="1">
      <alignment horizontal="right"/>
      <protection hidden="1"/>
    </xf>
    <xf numFmtId="44" fontId="0" fillId="0" borderId="0" xfId="1" applyFont="1" applyProtection="1">
      <protection hidden="1"/>
    </xf>
    <xf numFmtId="0" fontId="16" fillId="3" borderId="29" xfId="4" applyFont="1" applyFill="1" applyBorder="1" applyAlignment="1" applyProtection="1">
      <alignment horizontal="center" wrapText="1"/>
      <protection locked="0"/>
    </xf>
    <xf numFmtId="44" fontId="9" fillId="0" borderId="0" xfId="1" applyFont="1" applyBorder="1" applyProtection="1">
      <protection hidden="1"/>
    </xf>
    <xf numFmtId="0" fontId="24" fillId="2" borderId="19" xfId="4" applyFont="1" applyFill="1" applyBorder="1" applyAlignment="1" applyProtection="1">
      <alignment horizontal="center"/>
      <protection hidden="1"/>
    </xf>
    <xf numFmtId="0" fontId="25" fillId="2" borderId="20" xfId="4" applyFont="1" applyFill="1" applyBorder="1" applyAlignment="1">
      <alignment horizontal="center" wrapText="1"/>
    </xf>
    <xf numFmtId="0" fontId="0" fillId="0" borderId="21" xfId="0" applyBorder="1" applyAlignment="1">
      <alignment wrapText="1"/>
    </xf>
    <xf numFmtId="0" fontId="0" fillId="0" borderId="0" xfId="0" applyBorder="1" applyAlignment="1">
      <alignment horizontal="center"/>
    </xf>
    <xf numFmtId="0" fontId="26" fillId="7" borderId="22" xfId="4" applyFont="1" applyFill="1" applyBorder="1" applyAlignment="1">
      <alignment horizontal="center" vertical="center" wrapText="1"/>
    </xf>
    <xf numFmtId="0" fontId="0" fillId="7" borderId="22" xfId="0" applyFont="1" applyFill="1" applyBorder="1" applyAlignment="1">
      <alignment horizontal="center" wrapText="1"/>
    </xf>
    <xf numFmtId="0" fontId="26" fillId="7" borderId="23" xfId="4" applyFont="1" applyFill="1" applyBorder="1" applyAlignment="1">
      <alignment horizontal="center" vertical="center" wrapText="1"/>
    </xf>
    <xf numFmtId="0" fontId="0" fillId="7" borderId="23" xfId="0" applyFont="1" applyFill="1" applyBorder="1" applyAlignment="1">
      <alignment horizontal="center" wrapText="1"/>
    </xf>
    <xf numFmtId="0" fontId="27" fillId="0" borderId="24" xfId="0" applyNumberFormat="1" applyFont="1" applyBorder="1" applyAlignment="1" applyProtection="1">
      <alignment horizontal="center" wrapText="1"/>
      <protection hidden="1"/>
    </xf>
    <xf numFmtId="0" fontId="0" fillId="0" borderId="24" xfId="0" applyBorder="1" applyAlignment="1">
      <alignment wrapText="1"/>
    </xf>
    <xf numFmtId="0" fontId="11" fillId="3" borderId="25" xfId="0" applyFont="1" applyFill="1" applyBorder="1" applyAlignment="1" applyProtection="1">
      <alignment horizontal="center"/>
      <protection locked="0"/>
    </xf>
    <xf numFmtId="0" fontId="11" fillId="0" borderId="26" xfId="0" applyFont="1" applyBorder="1" applyAlignment="1">
      <alignment horizontal="center"/>
    </xf>
    <xf numFmtId="0" fontId="11" fillId="3" borderId="4" xfId="0" applyFont="1" applyFill="1" applyBorder="1" applyAlignment="1" applyProtection="1">
      <alignment horizontal="center"/>
      <protection locked="0"/>
    </xf>
    <xf numFmtId="0" fontId="11" fillId="0" borderId="5" xfId="0" applyFont="1" applyBorder="1" applyAlignment="1">
      <alignment horizontal="center"/>
    </xf>
    <xf numFmtId="0" fontId="20" fillId="0" borderId="27" xfId="0" applyFont="1" applyBorder="1" applyAlignment="1" applyProtection="1">
      <alignment horizontal="center" vertical="center"/>
      <protection hidden="1"/>
    </xf>
    <xf numFmtId="0" fontId="20" fillId="0" borderId="27" xfId="0" applyFont="1" applyBorder="1" applyAlignment="1">
      <alignment horizontal="center" vertical="center"/>
    </xf>
    <xf numFmtId="44" fontId="11" fillId="0" borderId="28" xfId="1" applyFont="1" applyBorder="1" applyAlignment="1" applyProtection="1">
      <protection hidden="1"/>
    </xf>
    <xf numFmtId="0" fontId="0" fillId="0" borderId="6" xfId="0" applyBorder="1" applyAlignment="1"/>
    <xf numFmtId="0" fontId="17" fillId="2" borderId="27" xfId="0" applyFont="1" applyFill="1" applyBorder="1" applyAlignment="1" applyProtection="1">
      <alignment horizontal="center" vertical="center"/>
      <protection hidden="1"/>
    </xf>
    <xf numFmtId="0" fontId="0" fillId="0" borderId="27" xfId="0" applyBorder="1" applyAlignment="1" applyProtection="1">
      <alignment horizontal="center" vertical="center"/>
      <protection hidden="1"/>
    </xf>
  </cellXfs>
  <cellStyles count="7">
    <cellStyle name="Currency" xfId="1" builtinId="4"/>
    <cellStyle name="Currency 2" xfId="2"/>
    <cellStyle name="Hyperlink" xfId="3" builtinId="8"/>
    <cellStyle name="Normal" xfId="0" builtinId="0"/>
    <cellStyle name="Normal 2" xfId="4"/>
    <cellStyle name="Percent" xfId="5" builtinId="5"/>
    <cellStyle name="Percent 2" xfId="6"/>
  </cellStyles>
  <dxfs count="5">
    <dxf>
      <fill>
        <patternFill>
          <bgColor indexed="47"/>
        </patternFill>
      </fill>
      <border>
        <left style="thin">
          <color indexed="10"/>
        </left>
        <right style="thin">
          <color indexed="10"/>
        </right>
        <top style="thin">
          <color indexed="10"/>
        </top>
        <bottom style="thin">
          <color indexed="10"/>
        </bottom>
      </border>
    </dxf>
    <dxf>
      <fill>
        <patternFill>
          <bgColor indexed="47"/>
        </patternFill>
      </fill>
      <border>
        <left style="thin">
          <color indexed="10"/>
        </left>
        <right style="thin">
          <color indexed="10"/>
        </right>
        <top style="thin">
          <color indexed="10"/>
        </top>
        <bottom style="thin">
          <color indexed="10"/>
        </bottom>
      </border>
    </dxf>
    <dxf>
      <fill>
        <patternFill>
          <bgColor indexed="47"/>
        </patternFill>
      </fill>
      <border>
        <left style="thin">
          <color indexed="10"/>
        </left>
        <right style="thin">
          <color indexed="10"/>
        </right>
        <top style="thin">
          <color indexed="10"/>
        </top>
        <bottom style="thin">
          <color indexed="10"/>
        </bottom>
      </border>
    </dxf>
    <dxf>
      <numFmt numFmtId="165" formatCode="&quot;$&quot;#,##0.00"/>
      <fill>
        <patternFill>
          <bgColor rgb="FFFFFFCC"/>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99060</xdr:colOff>
      <xdr:row>31</xdr:row>
      <xdr:rowOff>7620</xdr:rowOff>
    </xdr:from>
    <xdr:to>
      <xdr:col>0</xdr:col>
      <xdr:colOff>685800</xdr:colOff>
      <xdr:row>34</xdr:row>
      <xdr:rowOff>7620</xdr:rowOff>
    </xdr:to>
    <xdr:pic>
      <xdr:nvPicPr>
        <xdr:cNvPr id="1113" name="Picture 1" descr="SimpleSeal BLACK med res.jpg">
          <a:extLst>
            <a:ext uri="{FF2B5EF4-FFF2-40B4-BE49-F238E27FC236}">
              <a16:creationId xmlns:a16="http://schemas.microsoft.com/office/drawing/2014/main" id="{00000000-0008-0000-0000-000059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 y="14843760"/>
          <a:ext cx="586740"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31</xdr:row>
      <xdr:rowOff>45720</xdr:rowOff>
    </xdr:from>
    <xdr:to>
      <xdr:col>2</xdr:col>
      <xdr:colOff>0</xdr:colOff>
      <xdr:row>33</xdr:row>
      <xdr:rowOff>38100</xdr:rowOff>
    </xdr:to>
    <xdr:pic>
      <xdr:nvPicPr>
        <xdr:cNvPr id="1114" name="Picture 2" descr="Eq Hsng logo transparant">
          <a:extLst>
            <a:ext uri="{FF2B5EF4-FFF2-40B4-BE49-F238E27FC236}">
              <a16:creationId xmlns:a16="http://schemas.microsoft.com/office/drawing/2014/main" id="{00000000-0008-0000-0000-00005A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61020" y="14881860"/>
          <a:ext cx="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6019800</xdr:colOff>
      <xdr:row>31</xdr:row>
      <xdr:rowOff>30480</xdr:rowOff>
    </xdr:from>
    <xdr:to>
      <xdr:col>1</xdr:col>
      <xdr:colOff>6377940</xdr:colOff>
      <xdr:row>33</xdr:row>
      <xdr:rowOff>15240</xdr:rowOff>
    </xdr:to>
    <xdr:pic>
      <xdr:nvPicPr>
        <xdr:cNvPr id="1115" name="Picture 2" descr="Eq Hsng logo transparant">
          <a:extLst>
            <a:ext uri="{FF2B5EF4-FFF2-40B4-BE49-F238E27FC236}">
              <a16:creationId xmlns:a16="http://schemas.microsoft.com/office/drawing/2014/main" id="{00000000-0008-0000-0000-00005B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73340" y="14866620"/>
          <a:ext cx="35814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8"/>
  </sheetPr>
  <dimension ref="A1:B614"/>
  <sheetViews>
    <sheetView showGridLines="0" showRowColHeaders="0" tabSelected="1" showRuler="0" zoomScaleNormal="100" zoomScalePageLayoutView="30" workbookViewId="0">
      <selection activeCell="A3" sqref="A3:B3"/>
    </sheetView>
  </sheetViews>
  <sheetFormatPr defaultColWidth="4.08984375" defaultRowHeight="13" x14ac:dyDescent="0.3"/>
  <cols>
    <col min="1" max="1" width="24.08984375" style="22" customWidth="1"/>
    <col min="2" max="2" width="94.90625" style="20" customWidth="1"/>
    <col min="3" max="16384" width="4.08984375" style="20"/>
  </cols>
  <sheetData>
    <row r="1" spans="1:2" ht="19" thickBot="1" x14ac:dyDescent="0.5">
      <c r="A1" s="81" t="s">
        <v>0</v>
      </c>
      <c r="B1" s="81"/>
    </row>
    <row r="2" spans="1:2" ht="15.75" customHeight="1" thickBot="1" x14ac:dyDescent="0.4">
      <c r="A2" s="82" t="s">
        <v>1</v>
      </c>
      <c r="B2" s="83"/>
    </row>
    <row r="3" spans="1:2" ht="45" customHeight="1" thickBot="1" x14ac:dyDescent="0.4">
      <c r="A3" s="87" t="s">
        <v>101</v>
      </c>
      <c r="B3" s="88"/>
    </row>
    <row r="4" spans="1:2" ht="26.25" customHeight="1" thickTop="1" x14ac:dyDescent="0.3">
      <c r="A4" s="27" t="s">
        <v>2</v>
      </c>
      <c r="B4" s="34" t="s">
        <v>3</v>
      </c>
    </row>
    <row r="5" spans="1:2" ht="26.25" customHeight="1" x14ac:dyDescent="0.3">
      <c r="A5" s="28" t="s">
        <v>4</v>
      </c>
      <c r="B5" s="35" t="s">
        <v>5</v>
      </c>
    </row>
    <row r="6" spans="1:2" ht="26.4" customHeight="1" x14ac:dyDescent="0.3">
      <c r="A6" s="28" t="s">
        <v>6</v>
      </c>
      <c r="B6" s="35" t="s">
        <v>102</v>
      </c>
    </row>
    <row r="7" spans="1:2" ht="26.25" customHeight="1" x14ac:dyDescent="0.3">
      <c r="A7" s="28" t="s">
        <v>7</v>
      </c>
      <c r="B7" s="35" t="s">
        <v>8</v>
      </c>
    </row>
    <row r="8" spans="1:2" ht="39" customHeight="1" x14ac:dyDescent="0.3">
      <c r="A8" s="28" t="s">
        <v>9</v>
      </c>
      <c r="B8" s="35" t="s">
        <v>103</v>
      </c>
    </row>
    <row r="9" spans="1:2" ht="39" customHeight="1" x14ac:dyDescent="0.3">
      <c r="A9" s="28" t="s">
        <v>10</v>
      </c>
      <c r="B9" s="35" t="s">
        <v>11</v>
      </c>
    </row>
    <row r="10" spans="1:2" ht="41.25" customHeight="1" x14ac:dyDescent="0.3">
      <c r="A10" s="28" t="s">
        <v>12</v>
      </c>
      <c r="B10" s="37" t="s">
        <v>13</v>
      </c>
    </row>
    <row r="11" spans="1:2" ht="39" customHeight="1" x14ac:dyDescent="0.3">
      <c r="A11" s="28" t="s">
        <v>14</v>
      </c>
      <c r="B11" s="35" t="s">
        <v>15</v>
      </c>
    </row>
    <row r="12" spans="1:2" ht="39" customHeight="1" x14ac:dyDescent="0.3">
      <c r="A12" s="28" t="s">
        <v>16</v>
      </c>
      <c r="B12" s="35" t="s">
        <v>17</v>
      </c>
    </row>
    <row r="13" spans="1:2" ht="31.5" customHeight="1" x14ac:dyDescent="0.3">
      <c r="A13" s="28" t="s">
        <v>18</v>
      </c>
      <c r="B13" s="35" t="s">
        <v>19</v>
      </c>
    </row>
    <row r="14" spans="1:2" ht="39" customHeight="1" x14ac:dyDescent="0.3">
      <c r="A14" s="28" t="s">
        <v>20</v>
      </c>
      <c r="B14" s="35" t="s">
        <v>21</v>
      </c>
    </row>
    <row r="15" spans="1:2" ht="39" customHeight="1" x14ac:dyDescent="0.3">
      <c r="A15" s="28" t="s">
        <v>22</v>
      </c>
      <c r="B15" s="35" t="s">
        <v>23</v>
      </c>
    </row>
    <row r="16" spans="1:2" ht="39" customHeight="1" x14ac:dyDescent="0.3">
      <c r="A16" s="28" t="s">
        <v>24</v>
      </c>
      <c r="B16" s="35" t="s">
        <v>25</v>
      </c>
    </row>
    <row r="17" spans="1:2" ht="39" customHeight="1" x14ac:dyDescent="0.3">
      <c r="A17" s="28" t="s">
        <v>26</v>
      </c>
      <c r="B17" s="35" t="s">
        <v>27</v>
      </c>
    </row>
    <row r="18" spans="1:2" ht="54.9" customHeight="1" x14ac:dyDescent="0.3">
      <c r="A18" s="28" t="s">
        <v>28</v>
      </c>
      <c r="B18" s="35" t="s">
        <v>109</v>
      </c>
    </row>
    <row r="19" spans="1:2" ht="45" customHeight="1" thickBot="1" x14ac:dyDescent="0.4">
      <c r="A19" s="85" t="s">
        <v>106</v>
      </c>
      <c r="B19" s="86"/>
    </row>
    <row r="20" spans="1:2" ht="39" customHeight="1" thickTop="1" x14ac:dyDescent="0.3">
      <c r="A20" s="29" t="s">
        <v>29</v>
      </c>
      <c r="B20" s="30" t="s">
        <v>104</v>
      </c>
    </row>
    <row r="21" spans="1:2" ht="20.25" customHeight="1" x14ac:dyDescent="0.3">
      <c r="A21" s="31" t="s">
        <v>30</v>
      </c>
      <c r="B21" s="32" t="s">
        <v>31</v>
      </c>
    </row>
    <row r="22" spans="1:2" ht="20.25" customHeight="1" x14ac:dyDescent="0.3">
      <c r="A22" s="31" t="s">
        <v>32</v>
      </c>
      <c r="B22" s="32" t="s">
        <v>33</v>
      </c>
    </row>
    <row r="23" spans="1:2" ht="45" customHeight="1" thickBot="1" x14ac:dyDescent="0.4">
      <c r="A23" s="85" t="s">
        <v>34</v>
      </c>
      <c r="B23" s="86"/>
    </row>
    <row r="24" spans="1:2" ht="163.65" customHeight="1" thickTop="1" x14ac:dyDescent="0.3">
      <c r="A24" s="31" t="s">
        <v>35</v>
      </c>
      <c r="B24" s="71" t="s">
        <v>107</v>
      </c>
    </row>
    <row r="25" spans="1:2" ht="32.25" customHeight="1" x14ac:dyDescent="0.3">
      <c r="A25" s="31" t="s">
        <v>36</v>
      </c>
      <c r="B25" s="71" t="s">
        <v>37</v>
      </c>
    </row>
    <row r="26" spans="1:2" ht="45" customHeight="1" x14ac:dyDescent="0.3">
      <c r="A26" s="31" t="s">
        <v>38</v>
      </c>
      <c r="B26" s="71" t="s">
        <v>39</v>
      </c>
    </row>
    <row r="27" spans="1:2" ht="66.75" customHeight="1" x14ac:dyDescent="0.3">
      <c r="A27" s="31" t="s">
        <v>40</v>
      </c>
      <c r="B27" s="71" t="s">
        <v>41</v>
      </c>
    </row>
    <row r="28" spans="1:2" ht="30" customHeight="1" x14ac:dyDescent="0.3">
      <c r="A28" s="31" t="s">
        <v>42</v>
      </c>
      <c r="B28" s="71" t="s">
        <v>43</v>
      </c>
    </row>
    <row r="29" spans="1:2" ht="30.75" customHeight="1" x14ac:dyDescent="0.3">
      <c r="A29" s="31" t="s">
        <v>44</v>
      </c>
      <c r="B29" s="71" t="s">
        <v>45</v>
      </c>
    </row>
    <row r="30" spans="1:2" ht="10.5" customHeight="1" x14ac:dyDescent="0.3">
      <c r="A30" s="25"/>
      <c r="B30" s="24"/>
    </row>
    <row r="31" spans="1:2" ht="14.5" x14ac:dyDescent="0.35">
      <c r="A31" s="69"/>
      <c r="B31" s="70"/>
    </row>
    <row r="32" spans="1:2" ht="14.5" x14ac:dyDescent="0.35">
      <c r="A32" s="84" t="s">
        <v>46</v>
      </c>
      <c r="B32" s="84"/>
    </row>
    <row r="33" spans="1:2" ht="14.5" x14ac:dyDescent="0.35">
      <c r="A33" s="84" t="s">
        <v>47</v>
      </c>
      <c r="B33" s="84"/>
    </row>
    <row r="34" spans="1:2" ht="14.5" x14ac:dyDescent="0.35">
      <c r="A34" s="84" t="s">
        <v>48</v>
      </c>
      <c r="B34" s="84"/>
    </row>
    <row r="35" spans="1:2" x14ac:dyDescent="0.3">
      <c r="A35" s="25"/>
      <c r="B35" s="24"/>
    </row>
    <row r="36" spans="1:2" x14ac:dyDescent="0.3">
      <c r="A36" s="25"/>
      <c r="B36" s="24"/>
    </row>
    <row r="37" spans="1:2" x14ac:dyDescent="0.3">
      <c r="A37" s="25"/>
      <c r="B37" s="24"/>
    </row>
    <row r="38" spans="1:2" x14ac:dyDescent="0.3">
      <c r="A38" s="25"/>
      <c r="B38" s="24"/>
    </row>
    <row r="39" spans="1:2" x14ac:dyDescent="0.3">
      <c r="A39" s="25"/>
      <c r="B39" s="24"/>
    </row>
    <row r="40" spans="1:2" x14ac:dyDescent="0.3">
      <c r="A40" s="25"/>
      <c r="B40" s="24"/>
    </row>
    <row r="41" spans="1:2" x14ac:dyDescent="0.3">
      <c r="A41" s="25"/>
      <c r="B41" s="24"/>
    </row>
    <row r="42" spans="1:2" x14ac:dyDescent="0.3">
      <c r="A42" s="25"/>
      <c r="B42" s="24"/>
    </row>
    <row r="43" spans="1:2" x14ac:dyDescent="0.3">
      <c r="A43" s="25"/>
      <c r="B43" s="24"/>
    </row>
    <row r="44" spans="1:2" x14ac:dyDescent="0.3">
      <c r="A44" s="25"/>
      <c r="B44" s="24"/>
    </row>
    <row r="45" spans="1:2" x14ac:dyDescent="0.3">
      <c r="A45" s="25"/>
      <c r="B45" s="24"/>
    </row>
    <row r="46" spans="1:2" x14ac:dyDescent="0.3">
      <c r="A46" s="25"/>
      <c r="B46" s="24"/>
    </row>
    <row r="47" spans="1:2" x14ac:dyDescent="0.3">
      <c r="A47" s="25"/>
      <c r="B47" s="24"/>
    </row>
    <row r="48" spans="1:2" x14ac:dyDescent="0.3">
      <c r="A48" s="25"/>
      <c r="B48" s="24"/>
    </row>
    <row r="49" spans="1:2" x14ac:dyDescent="0.3">
      <c r="A49" s="25"/>
      <c r="B49" s="24"/>
    </row>
    <row r="50" spans="1:2" x14ac:dyDescent="0.3">
      <c r="A50" s="25"/>
      <c r="B50" s="24"/>
    </row>
    <row r="51" spans="1:2" x14ac:dyDescent="0.3">
      <c r="A51" s="25"/>
      <c r="B51" s="24"/>
    </row>
    <row r="52" spans="1:2" x14ac:dyDescent="0.3">
      <c r="A52" s="25"/>
      <c r="B52" s="24"/>
    </row>
    <row r="53" spans="1:2" x14ac:dyDescent="0.3">
      <c r="A53" s="25"/>
      <c r="B53" s="24"/>
    </row>
    <row r="54" spans="1:2" x14ac:dyDescent="0.3">
      <c r="A54" s="25"/>
      <c r="B54" s="24"/>
    </row>
    <row r="55" spans="1:2" x14ac:dyDescent="0.3">
      <c r="A55" s="25"/>
      <c r="B55" s="24"/>
    </row>
    <row r="56" spans="1:2" x14ac:dyDescent="0.3">
      <c r="A56" s="25"/>
      <c r="B56" s="24"/>
    </row>
    <row r="57" spans="1:2" x14ac:dyDescent="0.3">
      <c r="A57" s="25"/>
      <c r="B57" s="24"/>
    </row>
    <row r="58" spans="1:2" x14ac:dyDescent="0.3">
      <c r="A58" s="25"/>
      <c r="B58" s="24"/>
    </row>
    <row r="59" spans="1:2" x14ac:dyDescent="0.3">
      <c r="A59" s="25"/>
      <c r="B59" s="24"/>
    </row>
    <row r="60" spans="1:2" x14ac:dyDescent="0.3">
      <c r="A60" s="25"/>
      <c r="B60" s="24"/>
    </row>
    <row r="61" spans="1:2" x14ac:dyDescent="0.3">
      <c r="A61" s="25"/>
      <c r="B61" s="24"/>
    </row>
    <row r="62" spans="1:2" x14ac:dyDescent="0.3">
      <c r="A62" s="25"/>
      <c r="B62" s="24"/>
    </row>
    <row r="63" spans="1:2" x14ac:dyDescent="0.3">
      <c r="A63" s="25"/>
      <c r="B63" s="24"/>
    </row>
    <row r="64" spans="1:2" x14ac:dyDescent="0.3">
      <c r="A64" s="25"/>
      <c r="B64" s="24"/>
    </row>
    <row r="65" spans="1:2" x14ac:dyDescent="0.3">
      <c r="A65" s="25"/>
      <c r="B65" s="24"/>
    </row>
    <row r="66" spans="1:2" x14ac:dyDescent="0.3">
      <c r="A66" s="25"/>
      <c r="B66" s="24"/>
    </row>
    <row r="67" spans="1:2" x14ac:dyDescent="0.3">
      <c r="A67" s="25"/>
      <c r="B67" s="24"/>
    </row>
    <row r="68" spans="1:2" x14ac:dyDescent="0.3">
      <c r="A68" s="25"/>
      <c r="B68" s="24"/>
    </row>
    <row r="69" spans="1:2" x14ac:dyDescent="0.3">
      <c r="A69" s="25"/>
      <c r="B69" s="24"/>
    </row>
    <row r="70" spans="1:2" x14ac:dyDescent="0.3">
      <c r="A70" s="25"/>
      <c r="B70" s="24"/>
    </row>
    <row r="71" spans="1:2" x14ac:dyDescent="0.3">
      <c r="A71" s="25"/>
      <c r="B71" s="24"/>
    </row>
    <row r="72" spans="1:2" x14ac:dyDescent="0.3">
      <c r="A72" s="25"/>
      <c r="B72" s="24"/>
    </row>
    <row r="73" spans="1:2" x14ac:dyDescent="0.3">
      <c r="A73" s="25"/>
      <c r="B73" s="24"/>
    </row>
    <row r="74" spans="1:2" x14ac:dyDescent="0.3">
      <c r="A74" s="25"/>
      <c r="B74" s="24"/>
    </row>
    <row r="75" spans="1:2" x14ac:dyDescent="0.3">
      <c r="A75" s="25"/>
      <c r="B75" s="24"/>
    </row>
    <row r="76" spans="1:2" x14ac:dyDescent="0.3">
      <c r="A76" s="25"/>
      <c r="B76" s="24"/>
    </row>
    <row r="77" spans="1:2" x14ac:dyDescent="0.3">
      <c r="A77" s="25"/>
      <c r="B77" s="24"/>
    </row>
    <row r="78" spans="1:2" x14ac:dyDescent="0.3">
      <c r="A78" s="25"/>
      <c r="B78" s="24"/>
    </row>
    <row r="79" spans="1:2" x14ac:dyDescent="0.3">
      <c r="A79" s="25"/>
      <c r="B79" s="24"/>
    </row>
    <row r="80" spans="1:2" x14ac:dyDescent="0.3">
      <c r="A80" s="25"/>
      <c r="B80" s="24"/>
    </row>
    <row r="81" spans="1:2" x14ac:dyDescent="0.3">
      <c r="A81" s="25"/>
      <c r="B81" s="24"/>
    </row>
    <row r="82" spans="1:2" x14ac:dyDescent="0.3">
      <c r="A82" s="25"/>
      <c r="B82" s="24"/>
    </row>
    <row r="83" spans="1:2" x14ac:dyDescent="0.3">
      <c r="A83" s="25"/>
      <c r="B83" s="24"/>
    </row>
    <row r="84" spans="1:2" x14ac:dyDescent="0.3">
      <c r="A84" s="25"/>
      <c r="B84" s="24"/>
    </row>
    <row r="85" spans="1:2" x14ac:dyDescent="0.3">
      <c r="A85" s="25"/>
      <c r="B85" s="24"/>
    </row>
    <row r="86" spans="1:2" x14ac:dyDescent="0.3">
      <c r="A86" s="25"/>
      <c r="B86" s="24"/>
    </row>
    <row r="87" spans="1:2" x14ac:dyDescent="0.3">
      <c r="A87" s="25"/>
      <c r="B87" s="24"/>
    </row>
    <row r="88" spans="1:2" x14ac:dyDescent="0.3">
      <c r="A88" s="25"/>
      <c r="B88" s="24"/>
    </row>
    <row r="89" spans="1:2" x14ac:dyDescent="0.3">
      <c r="A89" s="25"/>
      <c r="B89" s="24"/>
    </row>
    <row r="90" spans="1:2" x14ac:dyDescent="0.3">
      <c r="A90" s="25"/>
      <c r="B90" s="24"/>
    </row>
    <row r="91" spans="1:2" x14ac:dyDescent="0.3">
      <c r="A91" s="25"/>
      <c r="B91" s="24"/>
    </row>
    <row r="92" spans="1:2" x14ac:dyDescent="0.3">
      <c r="A92" s="25"/>
      <c r="B92" s="24"/>
    </row>
    <row r="93" spans="1:2" x14ac:dyDescent="0.3">
      <c r="A93" s="25"/>
      <c r="B93" s="24"/>
    </row>
    <row r="94" spans="1:2" x14ac:dyDescent="0.3">
      <c r="A94" s="25"/>
      <c r="B94" s="24"/>
    </row>
    <row r="95" spans="1:2" x14ac:dyDescent="0.3">
      <c r="A95" s="25"/>
      <c r="B95" s="24"/>
    </row>
    <row r="96" spans="1:2" x14ac:dyDescent="0.3">
      <c r="A96" s="25"/>
      <c r="B96" s="24"/>
    </row>
    <row r="97" spans="1:2" x14ac:dyDescent="0.3">
      <c r="A97" s="25"/>
      <c r="B97" s="24"/>
    </row>
    <row r="98" spans="1:2" x14ac:dyDescent="0.3">
      <c r="A98" s="25"/>
      <c r="B98" s="24"/>
    </row>
    <row r="99" spans="1:2" x14ac:dyDescent="0.3">
      <c r="A99" s="25"/>
      <c r="B99" s="24"/>
    </row>
    <row r="100" spans="1:2" x14ac:dyDescent="0.3">
      <c r="A100" s="25"/>
      <c r="B100" s="24"/>
    </row>
    <row r="101" spans="1:2" x14ac:dyDescent="0.3">
      <c r="A101" s="25"/>
      <c r="B101" s="24"/>
    </row>
    <row r="102" spans="1:2" x14ac:dyDescent="0.3">
      <c r="A102" s="25"/>
      <c r="B102" s="24"/>
    </row>
    <row r="103" spans="1:2" x14ac:dyDescent="0.3">
      <c r="A103" s="25"/>
      <c r="B103" s="24"/>
    </row>
    <row r="104" spans="1:2" x14ac:dyDescent="0.3">
      <c r="A104" s="25"/>
      <c r="B104" s="24"/>
    </row>
    <row r="105" spans="1:2" x14ac:dyDescent="0.3">
      <c r="A105" s="25"/>
      <c r="B105" s="24"/>
    </row>
    <row r="106" spans="1:2" x14ac:dyDescent="0.3">
      <c r="A106" s="25"/>
      <c r="B106" s="24"/>
    </row>
    <row r="107" spans="1:2" x14ac:dyDescent="0.3">
      <c r="A107" s="25"/>
      <c r="B107" s="24"/>
    </row>
    <row r="108" spans="1:2" x14ac:dyDescent="0.3">
      <c r="A108" s="25"/>
      <c r="B108" s="24"/>
    </row>
    <row r="109" spans="1:2" x14ac:dyDescent="0.3">
      <c r="A109" s="25"/>
      <c r="B109" s="24"/>
    </row>
    <row r="110" spans="1:2" x14ac:dyDescent="0.3">
      <c r="A110" s="25"/>
      <c r="B110" s="24"/>
    </row>
    <row r="111" spans="1:2" x14ac:dyDescent="0.3">
      <c r="A111" s="25"/>
      <c r="B111" s="24"/>
    </row>
    <row r="112" spans="1:2" x14ac:dyDescent="0.3">
      <c r="A112" s="25"/>
      <c r="B112" s="24"/>
    </row>
    <row r="113" spans="1:2" x14ac:dyDescent="0.3">
      <c r="A113" s="25"/>
      <c r="B113" s="24"/>
    </row>
    <row r="114" spans="1:2" x14ac:dyDescent="0.3">
      <c r="A114" s="25"/>
      <c r="B114" s="24"/>
    </row>
    <row r="115" spans="1:2" x14ac:dyDescent="0.3">
      <c r="A115" s="25"/>
      <c r="B115" s="24"/>
    </row>
    <row r="116" spans="1:2" x14ac:dyDescent="0.3">
      <c r="A116" s="25"/>
      <c r="B116" s="24"/>
    </row>
    <row r="117" spans="1:2" x14ac:dyDescent="0.3">
      <c r="A117" s="25"/>
      <c r="B117" s="24"/>
    </row>
    <row r="118" spans="1:2" x14ac:dyDescent="0.3">
      <c r="A118" s="25"/>
      <c r="B118" s="24"/>
    </row>
    <row r="119" spans="1:2" x14ac:dyDescent="0.3">
      <c r="A119" s="25"/>
      <c r="B119" s="24"/>
    </row>
    <row r="120" spans="1:2" x14ac:dyDescent="0.3">
      <c r="A120" s="25"/>
      <c r="B120" s="24"/>
    </row>
    <row r="121" spans="1:2" x14ac:dyDescent="0.3">
      <c r="A121" s="25"/>
      <c r="B121" s="24"/>
    </row>
    <row r="122" spans="1:2" x14ac:dyDescent="0.3">
      <c r="A122" s="25"/>
      <c r="B122" s="24"/>
    </row>
    <row r="123" spans="1:2" x14ac:dyDescent="0.3">
      <c r="A123" s="25"/>
      <c r="B123" s="24"/>
    </row>
    <row r="124" spans="1:2" x14ac:dyDescent="0.3">
      <c r="A124" s="25"/>
      <c r="B124" s="24"/>
    </row>
    <row r="125" spans="1:2" x14ac:dyDescent="0.3">
      <c r="A125" s="25"/>
      <c r="B125" s="24"/>
    </row>
    <row r="126" spans="1:2" x14ac:dyDescent="0.3">
      <c r="A126" s="25"/>
      <c r="B126" s="24"/>
    </row>
    <row r="127" spans="1:2" x14ac:dyDescent="0.3">
      <c r="A127" s="25"/>
      <c r="B127" s="24"/>
    </row>
    <row r="128" spans="1:2" x14ac:dyDescent="0.3">
      <c r="A128" s="25"/>
      <c r="B128" s="24"/>
    </row>
    <row r="129" spans="1:2" x14ac:dyDescent="0.3">
      <c r="A129" s="25"/>
      <c r="B129" s="24"/>
    </row>
    <row r="130" spans="1:2" x14ac:dyDescent="0.3">
      <c r="A130" s="25"/>
      <c r="B130" s="24"/>
    </row>
    <row r="131" spans="1:2" x14ac:dyDescent="0.3">
      <c r="A131" s="25"/>
      <c r="B131" s="24"/>
    </row>
    <row r="132" spans="1:2" x14ac:dyDescent="0.3">
      <c r="A132" s="25"/>
      <c r="B132" s="24"/>
    </row>
    <row r="133" spans="1:2" x14ac:dyDescent="0.3">
      <c r="A133" s="25"/>
      <c r="B133" s="24"/>
    </row>
    <row r="134" spans="1:2" x14ac:dyDescent="0.3">
      <c r="A134" s="25"/>
      <c r="B134" s="24"/>
    </row>
    <row r="135" spans="1:2" x14ac:dyDescent="0.3">
      <c r="A135" s="25"/>
      <c r="B135" s="24"/>
    </row>
    <row r="136" spans="1:2" x14ac:dyDescent="0.3">
      <c r="A136" s="25"/>
      <c r="B136" s="24"/>
    </row>
    <row r="137" spans="1:2" x14ac:dyDescent="0.3">
      <c r="A137" s="25"/>
      <c r="B137" s="24"/>
    </row>
    <row r="138" spans="1:2" x14ac:dyDescent="0.3">
      <c r="A138" s="25"/>
      <c r="B138" s="24"/>
    </row>
    <row r="139" spans="1:2" x14ac:dyDescent="0.3">
      <c r="A139" s="25"/>
      <c r="B139" s="24"/>
    </row>
    <row r="140" spans="1:2" x14ac:dyDescent="0.3">
      <c r="A140" s="25"/>
      <c r="B140" s="24"/>
    </row>
    <row r="141" spans="1:2" x14ac:dyDescent="0.3">
      <c r="A141" s="25"/>
      <c r="B141" s="24"/>
    </row>
    <row r="142" spans="1:2" x14ac:dyDescent="0.3">
      <c r="A142" s="25"/>
      <c r="B142" s="24"/>
    </row>
    <row r="143" spans="1:2" x14ac:dyDescent="0.3">
      <c r="A143" s="25"/>
      <c r="B143" s="24"/>
    </row>
    <row r="144" spans="1:2" x14ac:dyDescent="0.3">
      <c r="A144" s="25"/>
      <c r="B144" s="24"/>
    </row>
    <row r="145" spans="1:2" x14ac:dyDescent="0.3">
      <c r="A145" s="25"/>
      <c r="B145" s="24"/>
    </row>
    <row r="146" spans="1:2" x14ac:dyDescent="0.3">
      <c r="A146" s="25"/>
      <c r="B146" s="24"/>
    </row>
    <row r="147" spans="1:2" x14ac:dyDescent="0.3">
      <c r="A147" s="25"/>
      <c r="B147" s="24"/>
    </row>
    <row r="148" spans="1:2" x14ac:dyDescent="0.3">
      <c r="A148" s="25"/>
      <c r="B148" s="24"/>
    </row>
    <row r="149" spans="1:2" x14ac:dyDescent="0.3">
      <c r="A149" s="25"/>
      <c r="B149" s="24"/>
    </row>
    <row r="150" spans="1:2" x14ac:dyDescent="0.3">
      <c r="A150" s="25"/>
      <c r="B150" s="24"/>
    </row>
    <row r="151" spans="1:2" x14ac:dyDescent="0.3">
      <c r="A151" s="25"/>
      <c r="B151" s="24"/>
    </row>
    <row r="152" spans="1:2" x14ac:dyDescent="0.3">
      <c r="A152" s="25"/>
      <c r="B152" s="24"/>
    </row>
    <row r="153" spans="1:2" x14ac:dyDescent="0.3">
      <c r="A153" s="25"/>
      <c r="B153" s="24"/>
    </row>
    <row r="154" spans="1:2" x14ac:dyDescent="0.3">
      <c r="A154" s="25"/>
      <c r="B154" s="24"/>
    </row>
    <row r="155" spans="1:2" x14ac:dyDescent="0.3">
      <c r="A155" s="25"/>
      <c r="B155" s="24"/>
    </row>
    <row r="156" spans="1:2" x14ac:dyDescent="0.3">
      <c r="A156" s="25"/>
      <c r="B156" s="24"/>
    </row>
    <row r="157" spans="1:2" x14ac:dyDescent="0.3">
      <c r="A157" s="25"/>
      <c r="B157" s="24"/>
    </row>
    <row r="158" spans="1:2" x14ac:dyDescent="0.3">
      <c r="A158" s="25"/>
      <c r="B158" s="24"/>
    </row>
    <row r="159" spans="1:2" x14ac:dyDescent="0.3">
      <c r="A159" s="25"/>
      <c r="B159" s="24"/>
    </row>
    <row r="160" spans="1:2" x14ac:dyDescent="0.3">
      <c r="A160" s="25"/>
      <c r="B160" s="24"/>
    </row>
    <row r="161" spans="1:2" x14ac:dyDescent="0.3">
      <c r="A161" s="25"/>
      <c r="B161" s="24"/>
    </row>
    <row r="162" spans="1:2" x14ac:dyDescent="0.3">
      <c r="A162" s="25"/>
      <c r="B162" s="24"/>
    </row>
    <row r="163" spans="1:2" x14ac:dyDescent="0.3">
      <c r="A163" s="25"/>
      <c r="B163" s="24"/>
    </row>
    <row r="164" spans="1:2" x14ac:dyDescent="0.3">
      <c r="A164" s="25"/>
      <c r="B164" s="24"/>
    </row>
    <row r="165" spans="1:2" x14ac:dyDescent="0.3">
      <c r="A165" s="25"/>
      <c r="B165" s="24"/>
    </row>
    <row r="166" spans="1:2" x14ac:dyDescent="0.3">
      <c r="A166" s="25"/>
      <c r="B166" s="24"/>
    </row>
    <row r="167" spans="1:2" x14ac:dyDescent="0.3">
      <c r="A167" s="25"/>
      <c r="B167" s="24"/>
    </row>
    <row r="168" spans="1:2" x14ac:dyDescent="0.3">
      <c r="A168" s="25"/>
      <c r="B168" s="24"/>
    </row>
    <row r="169" spans="1:2" x14ac:dyDescent="0.3">
      <c r="A169" s="25"/>
      <c r="B169" s="24"/>
    </row>
    <row r="170" spans="1:2" x14ac:dyDescent="0.3">
      <c r="A170" s="25"/>
      <c r="B170" s="24"/>
    </row>
    <row r="171" spans="1:2" x14ac:dyDescent="0.3">
      <c r="A171" s="25"/>
      <c r="B171" s="24"/>
    </row>
    <row r="172" spans="1:2" x14ac:dyDescent="0.3">
      <c r="A172" s="25"/>
      <c r="B172" s="24"/>
    </row>
    <row r="173" spans="1:2" x14ac:dyDescent="0.3">
      <c r="A173" s="25"/>
      <c r="B173" s="24"/>
    </row>
    <row r="174" spans="1:2" x14ac:dyDescent="0.3">
      <c r="A174" s="25"/>
      <c r="B174" s="24"/>
    </row>
    <row r="175" spans="1:2" x14ac:dyDescent="0.3">
      <c r="A175" s="25"/>
      <c r="B175" s="24"/>
    </row>
    <row r="176" spans="1:2" x14ac:dyDescent="0.3">
      <c r="A176" s="25"/>
      <c r="B176" s="24"/>
    </row>
    <row r="177" spans="1:2" x14ac:dyDescent="0.3">
      <c r="A177" s="25"/>
      <c r="B177" s="24"/>
    </row>
    <row r="178" spans="1:2" x14ac:dyDescent="0.3">
      <c r="A178" s="25"/>
      <c r="B178" s="24"/>
    </row>
    <row r="179" spans="1:2" x14ac:dyDescent="0.3">
      <c r="A179" s="25"/>
      <c r="B179" s="24"/>
    </row>
    <row r="180" spans="1:2" x14ac:dyDescent="0.3">
      <c r="A180" s="25"/>
      <c r="B180" s="24"/>
    </row>
    <row r="181" spans="1:2" x14ac:dyDescent="0.3">
      <c r="A181" s="25"/>
      <c r="B181" s="24"/>
    </row>
    <row r="182" spans="1:2" x14ac:dyDescent="0.3">
      <c r="A182" s="25"/>
      <c r="B182" s="24"/>
    </row>
    <row r="183" spans="1:2" x14ac:dyDescent="0.3">
      <c r="A183" s="25"/>
      <c r="B183" s="24"/>
    </row>
    <row r="184" spans="1:2" x14ac:dyDescent="0.3">
      <c r="A184" s="25"/>
      <c r="B184" s="24"/>
    </row>
    <row r="185" spans="1:2" x14ac:dyDescent="0.3">
      <c r="A185" s="25"/>
      <c r="B185" s="24"/>
    </row>
    <row r="186" spans="1:2" x14ac:dyDescent="0.3">
      <c r="A186" s="25"/>
      <c r="B186" s="24"/>
    </row>
    <row r="187" spans="1:2" x14ac:dyDescent="0.3">
      <c r="A187" s="25"/>
      <c r="B187" s="24"/>
    </row>
    <row r="188" spans="1:2" x14ac:dyDescent="0.3">
      <c r="A188" s="25"/>
      <c r="B188" s="24"/>
    </row>
    <row r="189" spans="1:2" x14ac:dyDescent="0.3">
      <c r="A189" s="25"/>
      <c r="B189" s="24"/>
    </row>
    <row r="190" spans="1:2" x14ac:dyDescent="0.3">
      <c r="A190" s="25"/>
      <c r="B190" s="24"/>
    </row>
    <row r="191" spans="1:2" x14ac:dyDescent="0.3">
      <c r="A191" s="25"/>
      <c r="B191" s="24"/>
    </row>
    <row r="192" spans="1:2" x14ac:dyDescent="0.3">
      <c r="A192" s="25"/>
      <c r="B192" s="24"/>
    </row>
    <row r="193" spans="1:2" x14ac:dyDescent="0.3">
      <c r="A193" s="25"/>
      <c r="B193" s="24"/>
    </row>
    <row r="194" spans="1:2" x14ac:dyDescent="0.3">
      <c r="A194" s="25"/>
      <c r="B194" s="24"/>
    </row>
    <row r="195" spans="1:2" x14ac:dyDescent="0.3">
      <c r="A195" s="25"/>
      <c r="B195" s="24"/>
    </row>
    <row r="196" spans="1:2" x14ac:dyDescent="0.3">
      <c r="A196" s="25"/>
      <c r="B196" s="24"/>
    </row>
    <row r="197" spans="1:2" x14ac:dyDescent="0.3">
      <c r="A197" s="25"/>
      <c r="B197" s="24"/>
    </row>
    <row r="198" spans="1:2" x14ac:dyDescent="0.3">
      <c r="A198" s="25"/>
      <c r="B198" s="24"/>
    </row>
    <row r="199" spans="1:2" x14ac:dyDescent="0.3">
      <c r="A199" s="25"/>
      <c r="B199" s="24"/>
    </row>
    <row r="200" spans="1:2" x14ac:dyDescent="0.3">
      <c r="A200" s="25"/>
      <c r="B200" s="24"/>
    </row>
    <row r="201" spans="1:2" x14ac:dyDescent="0.3">
      <c r="A201" s="25"/>
      <c r="B201" s="24"/>
    </row>
    <row r="202" spans="1:2" x14ac:dyDescent="0.3">
      <c r="A202" s="25"/>
      <c r="B202" s="24"/>
    </row>
    <row r="203" spans="1:2" x14ac:dyDescent="0.3">
      <c r="A203" s="25"/>
      <c r="B203" s="24"/>
    </row>
    <row r="204" spans="1:2" x14ac:dyDescent="0.3">
      <c r="A204" s="25"/>
      <c r="B204" s="24"/>
    </row>
    <row r="205" spans="1:2" x14ac:dyDescent="0.3">
      <c r="A205" s="25"/>
      <c r="B205" s="24"/>
    </row>
    <row r="206" spans="1:2" x14ac:dyDescent="0.3">
      <c r="A206" s="25"/>
      <c r="B206" s="24"/>
    </row>
    <row r="207" spans="1:2" x14ac:dyDescent="0.3">
      <c r="A207" s="25"/>
      <c r="B207" s="24"/>
    </row>
    <row r="208" spans="1:2" x14ac:dyDescent="0.3">
      <c r="A208" s="25"/>
      <c r="B208" s="24"/>
    </row>
    <row r="209" spans="1:2" x14ac:dyDescent="0.3">
      <c r="A209" s="25"/>
      <c r="B209" s="24"/>
    </row>
    <row r="210" spans="1:2" x14ac:dyDescent="0.3">
      <c r="A210" s="25"/>
      <c r="B210" s="24"/>
    </row>
    <row r="211" spans="1:2" x14ac:dyDescent="0.3">
      <c r="A211" s="25"/>
      <c r="B211" s="24"/>
    </row>
    <row r="212" spans="1:2" x14ac:dyDescent="0.3">
      <c r="A212" s="25"/>
      <c r="B212" s="24"/>
    </row>
    <row r="213" spans="1:2" x14ac:dyDescent="0.3">
      <c r="A213" s="25"/>
      <c r="B213" s="24"/>
    </row>
    <row r="214" spans="1:2" x14ac:dyDescent="0.3">
      <c r="A214" s="25"/>
      <c r="B214" s="24"/>
    </row>
    <row r="215" spans="1:2" x14ac:dyDescent="0.3">
      <c r="A215" s="25"/>
      <c r="B215" s="24"/>
    </row>
    <row r="216" spans="1:2" x14ac:dyDescent="0.3">
      <c r="A216" s="25"/>
      <c r="B216" s="24"/>
    </row>
    <row r="217" spans="1:2" x14ac:dyDescent="0.3">
      <c r="A217" s="25"/>
      <c r="B217" s="24"/>
    </row>
    <row r="218" spans="1:2" x14ac:dyDescent="0.3">
      <c r="A218" s="25"/>
      <c r="B218" s="24"/>
    </row>
    <row r="219" spans="1:2" x14ac:dyDescent="0.3">
      <c r="A219" s="25"/>
      <c r="B219" s="24"/>
    </row>
    <row r="220" spans="1:2" x14ac:dyDescent="0.3">
      <c r="A220" s="25"/>
      <c r="B220" s="24"/>
    </row>
    <row r="221" spans="1:2" x14ac:dyDescent="0.3">
      <c r="A221" s="25"/>
      <c r="B221" s="24"/>
    </row>
    <row r="222" spans="1:2" x14ac:dyDescent="0.3">
      <c r="A222" s="25"/>
      <c r="B222" s="24"/>
    </row>
    <row r="223" spans="1:2" x14ac:dyDescent="0.3">
      <c r="A223" s="25"/>
      <c r="B223" s="24"/>
    </row>
    <row r="224" spans="1:2" x14ac:dyDescent="0.3">
      <c r="A224" s="25"/>
      <c r="B224" s="24"/>
    </row>
    <row r="225" spans="1:2" x14ac:dyDescent="0.3">
      <c r="A225" s="25"/>
      <c r="B225" s="24"/>
    </row>
    <row r="226" spans="1:2" x14ac:dyDescent="0.3">
      <c r="A226" s="25"/>
      <c r="B226" s="24"/>
    </row>
    <row r="227" spans="1:2" x14ac:dyDescent="0.3">
      <c r="A227" s="25"/>
      <c r="B227" s="24"/>
    </row>
    <row r="228" spans="1:2" x14ac:dyDescent="0.3">
      <c r="A228" s="25"/>
      <c r="B228" s="24"/>
    </row>
    <row r="229" spans="1:2" x14ac:dyDescent="0.3">
      <c r="A229" s="25"/>
      <c r="B229" s="24"/>
    </row>
    <row r="230" spans="1:2" x14ac:dyDescent="0.3">
      <c r="A230" s="25"/>
      <c r="B230" s="24"/>
    </row>
    <row r="231" spans="1:2" x14ac:dyDescent="0.3">
      <c r="A231" s="25"/>
      <c r="B231" s="24"/>
    </row>
    <row r="232" spans="1:2" x14ac:dyDescent="0.3">
      <c r="A232" s="25"/>
      <c r="B232" s="24"/>
    </row>
    <row r="233" spans="1:2" x14ac:dyDescent="0.3">
      <c r="A233" s="25"/>
      <c r="B233" s="24"/>
    </row>
    <row r="234" spans="1:2" x14ac:dyDescent="0.3">
      <c r="A234" s="25"/>
      <c r="B234" s="24"/>
    </row>
    <row r="235" spans="1:2" x14ac:dyDescent="0.3">
      <c r="A235" s="25"/>
      <c r="B235" s="24"/>
    </row>
    <row r="236" spans="1:2" x14ac:dyDescent="0.3">
      <c r="A236" s="25"/>
      <c r="B236" s="24"/>
    </row>
    <row r="237" spans="1:2" x14ac:dyDescent="0.3">
      <c r="A237" s="25"/>
      <c r="B237" s="24"/>
    </row>
    <row r="238" spans="1:2" x14ac:dyDescent="0.3">
      <c r="A238" s="25"/>
      <c r="B238" s="24"/>
    </row>
    <row r="239" spans="1:2" x14ac:dyDescent="0.3">
      <c r="A239" s="25"/>
      <c r="B239" s="24"/>
    </row>
    <row r="240" spans="1:2" x14ac:dyDescent="0.3">
      <c r="A240" s="25"/>
      <c r="B240" s="24"/>
    </row>
    <row r="241" spans="1:2" x14ac:dyDescent="0.3">
      <c r="A241" s="25"/>
      <c r="B241" s="24"/>
    </row>
    <row r="242" spans="1:2" x14ac:dyDescent="0.3">
      <c r="A242" s="25"/>
      <c r="B242" s="24"/>
    </row>
    <row r="243" spans="1:2" x14ac:dyDescent="0.3">
      <c r="A243" s="25"/>
      <c r="B243" s="24"/>
    </row>
    <row r="244" spans="1:2" x14ac:dyDescent="0.3">
      <c r="A244" s="25"/>
      <c r="B244" s="24"/>
    </row>
    <row r="245" spans="1:2" x14ac:dyDescent="0.3">
      <c r="A245" s="25"/>
      <c r="B245" s="24"/>
    </row>
    <row r="246" spans="1:2" x14ac:dyDescent="0.3">
      <c r="A246" s="25"/>
      <c r="B246" s="24"/>
    </row>
    <row r="247" spans="1:2" x14ac:dyDescent="0.3">
      <c r="A247" s="25"/>
      <c r="B247" s="24"/>
    </row>
    <row r="248" spans="1:2" x14ac:dyDescent="0.3">
      <c r="A248" s="25"/>
      <c r="B248" s="24"/>
    </row>
    <row r="249" spans="1:2" x14ac:dyDescent="0.3">
      <c r="A249" s="25"/>
      <c r="B249" s="24"/>
    </row>
    <row r="250" spans="1:2" x14ac:dyDescent="0.3">
      <c r="A250" s="25"/>
      <c r="B250" s="24"/>
    </row>
    <row r="251" spans="1:2" x14ac:dyDescent="0.3">
      <c r="A251" s="25"/>
      <c r="B251" s="24"/>
    </row>
    <row r="252" spans="1:2" x14ac:dyDescent="0.3">
      <c r="A252" s="25"/>
      <c r="B252" s="24"/>
    </row>
    <row r="253" spans="1:2" x14ac:dyDescent="0.3">
      <c r="A253" s="25"/>
      <c r="B253" s="24"/>
    </row>
    <row r="254" spans="1:2" x14ac:dyDescent="0.3">
      <c r="A254" s="25"/>
      <c r="B254" s="24"/>
    </row>
    <row r="255" spans="1:2" x14ac:dyDescent="0.3">
      <c r="A255" s="25"/>
      <c r="B255" s="24"/>
    </row>
    <row r="256" spans="1:2" x14ac:dyDescent="0.3">
      <c r="A256" s="25"/>
      <c r="B256" s="24"/>
    </row>
    <row r="257" spans="1:2" x14ac:dyDescent="0.3">
      <c r="A257" s="25"/>
      <c r="B257" s="24"/>
    </row>
    <row r="258" spans="1:2" x14ac:dyDescent="0.3">
      <c r="A258" s="25"/>
      <c r="B258" s="24"/>
    </row>
    <row r="259" spans="1:2" x14ac:dyDescent="0.3">
      <c r="A259" s="25"/>
      <c r="B259" s="24"/>
    </row>
    <row r="260" spans="1:2" x14ac:dyDescent="0.3">
      <c r="A260" s="25"/>
      <c r="B260" s="24"/>
    </row>
    <row r="261" spans="1:2" x14ac:dyDescent="0.3">
      <c r="A261" s="25"/>
      <c r="B261" s="24"/>
    </row>
    <row r="262" spans="1:2" x14ac:dyDescent="0.3">
      <c r="A262" s="25"/>
      <c r="B262" s="24"/>
    </row>
    <row r="263" spans="1:2" x14ac:dyDescent="0.3">
      <c r="A263" s="25"/>
      <c r="B263" s="24"/>
    </row>
    <row r="264" spans="1:2" x14ac:dyDescent="0.3">
      <c r="A264" s="25"/>
      <c r="B264" s="24"/>
    </row>
    <row r="265" spans="1:2" x14ac:dyDescent="0.3">
      <c r="A265" s="25"/>
      <c r="B265" s="24"/>
    </row>
    <row r="266" spans="1:2" x14ac:dyDescent="0.3">
      <c r="A266" s="25"/>
      <c r="B266" s="24"/>
    </row>
    <row r="267" spans="1:2" x14ac:dyDescent="0.3">
      <c r="A267" s="25"/>
      <c r="B267" s="24"/>
    </row>
    <row r="268" spans="1:2" x14ac:dyDescent="0.3">
      <c r="A268" s="25"/>
      <c r="B268" s="24"/>
    </row>
    <row r="269" spans="1:2" x14ac:dyDescent="0.3">
      <c r="A269" s="25"/>
      <c r="B269" s="24"/>
    </row>
    <row r="270" spans="1:2" x14ac:dyDescent="0.3">
      <c r="A270" s="25"/>
      <c r="B270" s="24"/>
    </row>
    <row r="271" spans="1:2" x14ac:dyDescent="0.3">
      <c r="A271" s="25"/>
      <c r="B271" s="24"/>
    </row>
    <row r="272" spans="1:2" x14ac:dyDescent="0.3">
      <c r="A272" s="25"/>
      <c r="B272" s="24"/>
    </row>
    <row r="273" spans="1:2" x14ac:dyDescent="0.3">
      <c r="A273" s="25"/>
      <c r="B273" s="24"/>
    </row>
    <row r="274" spans="1:2" x14ac:dyDescent="0.3">
      <c r="A274" s="25"/>
      <c r="B274" s="24"/>
    </row>
    <row r="275" spans="1:2" x14ac:dyDescent="0.3">
      <c r="A275" s="25"/>
      <c r="B275" s="24"/>
    </row>
    <row r="276" spans="1:2" x14ac:dyDescent="0.3">
      <c r="A276" s="25"/>
      <c r="B276" s="24"/>
    </row>
    <row r="277" spans="1:2" x14ac:dyDescent="0.3">
      <c r="A277" s="25"/>
      <c r="B277" s="24"/>
    </row>
    <row r="278" spans="1:2" x14ac:dyDescent="0.3">
      <c r="A278" s="25"/>
      <c r="B278" s="24"/>
    </row>
    <row r="279" spans="1:2" x14ac:dyDescent="0.3">
      <c r="A279" s="25"/>
      <c r="B279" s="24"/>
    </row>
    <row r="280" spans="1:2" x14ac:dyDescent="0.3">
      <c r="A280" s="25"/>
      <c r="B280" s="24"/>
    </row>
    <row r="281" spans="1:2" x14ac:dyDescent="0.3">
      <c r="A281" s="25"/>
      <c r="B281" s="24"/>
    </row>
    <row r="282" spans="1:2" x14ac:dyDescent="0.3">
      <c r="A282" s="25"/>
      <c r="B282" s="24"/>
    </row>
    <row r="283" spans="1:2" x14ac:dyDescent="0.3">
      <c r="A283" s="25"/>
      <c r="B283" s="24"/>
    </row>
    <row r="284" spans="1:2" x14ac:dyDescent="0.3">
      <c r="A284" s="25"/>
      <c r="B284" s="24"/>
    </row>
    <row r="285" spans="1:2" x14ac:dyDescent="0.3">
      <c r="A285" s="25"/>
      <c r="B285" s="24"/>
    </row>
    <row r="286" spans="1:2" x14ac:dyDescent="0.3">
      <c r="A286" s="25"/>
      <c r="B286" s="24"/>
    </row>
    <row r="287" spans="1:2" x14ac:dyDescent="0.3">
      <c r="A287" s="25"/>
      <c r="B287" s="24"/>
    </row>
    <row r="288" spans="1:2" x14ac:dyDescent="0.3">
      <c r="A288" s="25"/>
      <c r="B288" s="24"/>
    </row>
    <row r="289" spans="1:2" x14ac:dyDescent="0.3">
      <c r="A289" s="25"/>
      <c r="B289" s="24"/>
    </row>
    <row r="290" spans="1:2" x14ac:dyDescent="0.3">
      <c r="A290" s="25"/>
      <c r="B290" s="24"/>
    </row>
    <row r="291" spans="1:2" x14ac:dyDescent="0.3">
      <c r="A291" s="25"/>
      <c r="B291" s="24"/>
    </row>
    <row r="292" spans="1:2" x14ac:dyDescent="0.3">
      <c r="A292" s="25"/>
      <c r="B292" s="24"/>
    </row>
    <row r="293" spans="1:2" x14ac:dyDescent="0.3">
      <c r="A293" s="25"/>
      <c r="B293" s="23"/>
    </row>
    <row r="294" spans="1:2" x14ac:dyDescent="0.3">
      <c r="A294" s="25"/>
      <c r="B294" s="23"/>
    </row>
    <row r="295" spans="1:2" x14ac:dyDescent="0.3">
      <c r="A295" s="25"/>
      <c r="B295" s="23"/>
    </row>
    <row r="296" spans="1:2" x14ac:dyDescent="0.3">
      <c r="A296" s="25"/>
      <c r="B296" s="23"/>
    </row>
    <row r="297" spans="1:2" x14ac:dyDescent="0.3">
      <c r="A297" s="25"/>
      <c r="B297" s="23"/>
    </row>
    <row r="298" spans="1:2" x14ac:dyDescent="0.3">
      <c r="A298" s="25"/>
      <c r="B298" s="23"/>
    </row>
    <row r="299" spans="1:2" x14ac:dyDescent="0.3">
      <c r="A299" s="25"/>
      <c r="B299" s="23"/>
    </row>
    <row r="300" spans="1:2" x14ac:dyDescent="0.3">
      <c r="A300" s="25"/>
      <c r="B300" s="23"/>
    </row>
    <row r="301" spans="1:2" x14ac:dyDescent="0.3">
      <c r="A301" s="25"/>
      <c r="B301" s="23"/>
    </row>
    <row r="302" spans="1:2" x14ac:dyDescent="0.3">
      <c r="B302" s="23"/>
    </row>
    <row r="303" spans="1:2" x14ac:dyDescent="0.3">
      <c r="B303" s="23"/>
    </row>
    <row r="304" spans="1:2" x14ac:dyDescent="0.3">
      <c r="B304" s="23"/>
    </row>
    <row r="305" spans="2:2" x14ac:dyDescent="0.3">
      <c r="B305" s="23"/>
    </row>
    <row r="306" spans="2:2" x14ac:dyDescent="0.3">
      <c r="B306" s="23"/>
    </row>
    <row r="307" spans="2:2" x14ac:dyDescent="0.3">
      <c r="B307" s="23"/>
    </row>
    <row r="308" spans="2:2" x14ac:dyDescent="0.3">
      <c r="B308" s="23"/>
    </row>
    <row r="309" spans="2:2" x14ac:dyDescent="0.3">
      <c r="B309" s="23"/>
    </row>
    <row r="310" spans="2:2" x14ac:dyDescent="0.3">
      <c r="B310" s="23"/>
    </row>
    <row r="311" spans="2:2" x14ac:dyDescent="0.3">
      <c r="B311" s="23"/>
    </row>
    <row r="312" spans="2:2" x14ac:dyDescent="0.3">
      <c r="B312" s="23"/>
    </row>
    <row r="313" spans="2:2" x14ac:dyDescent="0.3">
      <c r="B313" s="23"/>
    </row>
    <row r="314" spans="2:2" x14ac:dyDescent="0.3">
      <c r="B314" s="23"/>
    </row>
    <row r="315" spans="2:2" x14ac:dyDescent="0.3">
      <c r="B315" s="23"/>
    </row>
    <row r="316" spans="2:2" x14ac:dyDescent="0.3">
      <c r="B316" s="23"/>
    </row>
    <row r="317" spans="2:2" x14ac:dyDescent="0.3">
      <c r="B317" s="23"/>
    </row>
    <row r="318" spans="2:2" x14ac:dyDescent="0.3">
      <c r="B318" s="23"/>
    </row>
    <row r="319" spans="2:2" x14ac:dyDescent="0.3">
      <c r="B319" s="23"/>
    </row>
    <row r="320" spans="2:2" x14ac:dyDescent="0.3">
      <c r="B320" s="23"/>
    </row>
    <row r="321" spans="2:2" x14ac:dyDescent="0.3">
      <c r="B321" s="23"/>
    </row>
    <row r="322" spans="2:2" x14ac:dyDescent="0.3">
      <c r="B322" s="23"/>
    </row>
    <row r="323" spans="2:2" x14ac:dyDescent="0.3">
      <c r="B323" s="23"/>
    </row>
    <row r="324" spans="2:2" x14ac:dyDescent="0.3">
      <c r="B324" s="23"/>
    </row>
    <row r="325" spans="2:2" x14ac:dyDescent="0.3">
      <c r="B325" s="23"/>
    </row>
    <row r="326" spans="2:2" x14ac:dyDescent="0.3">
      <c r="B326" s="23"/>
    </row>
    <row r="327" spans="2:2" x14ac:dyDescent="0.3">
      <c r="B327" s="23"/>
    </row>
    <row r="328" spans="2:2" x14ac:dyDescent="0.3">
      <c r="B328" s="23"/>
    </row>
    <row r="329" spans="2:2" x14ac:dyDescent="0.3">
      <c r="B329" s="23"/>
    </row>
    <row r="330" spans="2:2" x14ac:dyDescent="0.3">
      <c r="B330" s="23"/>
    </row>
    <row r="331" spans="2:2" x14ac:dyDescent="0.3">
      <c r="B331" s="23"/>
    </row>
    <row r="332" spans="2:2" x14ac:dyDescent="0.3">
      <c r="B332" s="23"/>
    </row>
    <row r="333" spans="2:2" x14ac:dyDescent="0.3">
      <c r="B333" s="23"/>
    </row>
    <row r="334" spans="2:2" x14ac:dyDescent="0.3">
      <c r="B334" s="23"/>
    </row>
    <row r="335" spans="2:2" x14ac:dyDescent="0.3">
      <c r="B335" s="23"/>
    </row>
    <row r="336" spans="2:2" x14ac:dyDescent="0.3">
      <c r="B336" s="23"/>
    </row>
    <row r="337" spans="2:2" x14ac:dyDescent="0.3">
      <c r="B337" s="23"/>
    </row>
    <row r="338" spans="2:2" x14ac:dyDescent="0.3">
      <c r="B338" s="23"/>
    </row>
    <row r="339" spans="2:2" x14ac:dyDescent="0.3">
      <c r="B339" s="23"/>
    </row>
    <row r="340" spans="2:2" x14ac:dyDescent="0.3">
      <c r="B340" s="23"/>
    </row>
    <row r="341" spans="2:2" x14ac:dyDescent="0.3">
      <c r="B341" s="23"/>
    </row>
    <row r="342" spans="2:2" x14ac:dyDescent="0.3">
      <c r="B342" s="23"/>
    </row>
    <row r="343" spans="2:2" x14ac:dyDescent="0.3">
      <c r="B343" s="23"/>
    </row>
    <row r="344" spans="2:2" x14ac:dyDescent="0.3">
      <c r="B344" s="23"/>
    </row>
    <row r="345" spans="2:2" x14ac:dyDescent="0.3">
      <c r="B345" s="23"/>
    </row>
    <row r="346" spans="2:2" x14ac:dyDescent="0.3">
      <c r="B346" s="23"/>
    </row>
    <row r="347" spans="2:2" x14ac:dyDescent="0.3">
      <c r="B347" s="23"/>
    </row>
    <row r="348" spans="2:2" x14ac:dyDescent="0.3">
      <c r="B348" s="23"/>
    </row>
    <row r="349" spans="2:2" x14ac:dyDescent="0.3">
      <c r="B349" s="23"/>
    </row>
    <row r="350" spans="2:2" x14ac:dyDescent="0.3">
      <c r="B350" s="23"/>
    </row>
    <row r="351" spans="2:2" x14ac:dyDescent="0.3">
      <c r="B351" s="23"/>
    </row>
    <row r="352" spans="2:2" x14ac:dyDescent="0.3">
      <c r="B352" s="23"/>
    </row>
    <row r="353" spans="2:2" x14ac:dyDescent="0.3">
      <c r="B353" s="23"/>
    </row>
    <row r="354" spans="2:2" x14ac:dyDescent="0.3">
      <c r="B354" s="23"/>
    </row>
    <row r="355" spans="2:2" x14ac:dyDescent="0.3">
      <c r="B355" s="23"/>
    </row>
    <row r="356" spans="2:2" x14ac:dyDescent="0.3">
      <c r="B356" s="23"/>
    </row>
    <row r="357" spans="2:2" x14ac:dyDescent="0.3">
      <c r="B357" s="23"/>
    </row>
    <row r="358" spans="2:2" x14ac:dyDescent="0.3">
      <c r="B358" s="23"/>
    </row>
    <row r="359" spans="2:2" x14ac:dyDescent="0.3">
      <c r="B359" s="23"/>
    </row>
    <row r="360" spans="2:2" x14ac:dyDescent="0.3">
      <c r="B360" s="23"/>
    </row>
    <row r="361" spans="2:2" x14ac:dyDescent="0.3">
      <c r="B361" s="23"/>
    </row>
    <row r="362" spans="2:2" x14ac:dyDescent="0.3">
      <c r="B362" s="23"/>
    </row>
    <row r="363" spans="2:2" x14ac:dyDescent="0.3">
      <c r="B363" s="23"/>
    </row>
    <row r="364" spans="2:2" x14ac:dyDescent="0.3">
      <c r="B364" s="23"/>
    </row>
    <row r="365" spans="2:2" x14ac:dyDescent="0.3">
      <c r="B365" s="23"/>
    </row>
    <row r="366" spans="2:2" x14ac:dyDescent="0.3">
      <c r="B366" s="23"/>
    </row>
    <row r="367" spans="2:2" x14ac:dyDescent="0.3">
      <c r="B367" s="23"/>
    </row>
    <row r="368" spans="2:2" x14ac:dyDescent="0.3">
      <c r="B368" s="23"/>
    </row>
    <row r="369" spans="2:2" x14ac:dyDescent="0.3">
      <c r="B369" s="23"/>
    </row>
    <row r="370" spans="2:2" x14ac:dyDescent="0.3">
      <c r="B370" s="23"/>
    </row>
    <row r="371" spans="2:2" x14ac:dyDescent="0.3">
      <c r="B371" s="23"/>
    </row>
    <row r="372" spans="2:2" x14ac:dyDescent="0.3">
      <c r="B372" s="23"/>
    </row>
    <row r="373" spans="2:2" x14ac:dyDescent="0.3">
      <c r="B373" s="23"/>
    </row>
    <row r="374" spans="2:2" x14ac:dyDescent="0.3">
      <c r="B374" s="23"/>
    </row>
    <row r="375" spans="2:2" x14ac:dyDescent="0.3">
      <c r="B375" s="23"/>
    </row>
    <row r="376" spans="2:2" x14ac:dyDescent="0.3">
      <c r="B376" s="23"/>
    </row>
    <row r="377" spans="2:2" x14ac:dyDescent="0.3">
      <c r="B377" s="23"/>
    </row>
    <row r="378" spans="2:2" x14ac:dyDescent="0.3">
      <c r="B378" s="23"/>
    </row>
    <row r="379" spans="2:2" x14ac:dyDescent="0.3">
      <c r="B379" s="23"/>
    </row>
    <row r="380" spans="2:2" x14ac:dyDescent="0.3">
      <c r="B380" s="23"/>
    </row>
    <row r="381" spans="2:2" x14ac:dyDescent="0.3">
      <c r="B381" s="23"/>
    </row>
    <row r="382" spans="2:2" x14ac:dyDescent="0.3">
      <c r="B382" s="23"/>
    </row>
    <row r="383" spans="2:2" x14ac:dyDescent="0.3">
      <c r="B383" s="23"/>
    </row>
    <row r="384" spans="2:2" x14ac:dyDescent="0.3">
      <c r="B384" s="23"/>
    </row>
    <row r="385" spans="2:2" x14ac:dyDescent="0.3">
      <c r="B385" s="23"/>
    </row>
    <row r="386" spans="2:2" x14ac:dyDescent="0.3">
      <c r="B386" s="23"/>
    </row>
    <row r="387" spans="2:2" x14ac:dyDescent="0.3">
      <c r="B387" s="23"/>
    </row>
    <row r="388" spans="2:2" x14ac:dyDescent="0.3">
      <c r="B388" s="23"/>
    </row>
    <row r="389" spans="2:2" x14ac:dyDescent="0.3">
      <c r="B389" s="23"/>
    </row>
    <row r="390" spans="2:2" x14ac:dyDescent="0.3">
      <c r="B390" s="23"/>
    </row>
    <row r="391" spans="2:2" x14ac:dyDescent="0.3">
      <c r="B391" s="23"/>
    </row>
    <row r="392" spans="2:2" x14ac:dyDescent="0.3">
      <c r="B392" s="23"/>
    </row>
    <row r="393" spans="2:2" x14ac:dyDescent="0.3">
      <c r="B393" s="23"/>
    </row>
    <row r="394" spans="2:2" x14ac:dyDescent="0.3">
      <c r="B394" s="23"/>
    </row>
    <row r="395" spans="2:2" x14ac:dyDescent="0.3">
      <c r="B395" s="23"/>
    </row>
    <row r="396" spans="2:2" x14ac:dyDescent="0.3">
      <c r="B396" s="23"/>
    </row>
    <row r="397" spans="2:2" x14ac:dyDescent="0.3">
      <c r="B397" s="23"/>
    </row>
    <row r="398" spans="2:2" x14ac:dyDescent="0.3">
      <c r="B398" s="23"/>
    </row>
    <row r="399" spans="2:2" x14ac:dyDescent="0.3">
      <c r="B399" s="23"/>
    </row>
    <row r="400" spans="2:2" x14ac:dyDescent="0.3">
      <c r="B400" s="23"/>
    </row>
    <row r="401" spans="2:2" x14ac:dyDescent="0.3">
      <c r="B401" s="23"/>
    </row>
    <row r="402" spans="2:2" x14ac:dyDescent="0.3">
      <c r="B402" s="23"/>
    </row>
    <row r="403" spans="2:2" x14ac:dyDescent="0.3">
      <c r="B403" s="23"/>
    </row>
    <row r="404" spans="2:2" x14ac:dyDescent="0.3">
      <c r="B404" s="23"/>
    </row>
    <row r="405" spans="2:2" x14ac:dyDescent="0.3">
      <c r="B405" s="23"/>
    </row>
    <row r="406" spans="2:2" x14ac:dyDescent="0.3">
      <c r="B406" s="23"/>
    </row>
    <row r="407" spans="2:2" x14ac:dyDescent="0.3">
      <c r="B407" s="23"/>
    </row>
    <row r="408" spans="2:2" x14ac:dyDescent="0.3">
      <c r="B408" s="23"/>
    </row>
    <row r="409" spans="2:2" x14ac:dyDescent="0.3">
      <c r="B409" s="23"/>
    </row>
    <row r="410" spans="2:2" x14ac:dyDescent="0.3">
      <c r="B410" s="23"/>
    </row>
    <row r="411" spans="2:2" x14ac:dyDescent="0.3">
      <c r="B411" s="23"/>
    </row>
    <row r="412" spans="2:2" x14ac:dyDescent="0.3">
      <c r="B412" s="23"/>
    </row>
    <row r="413" spans="2:2" x14ac:dyDescent="0.3">
      <c r="B413" s="23"/>
    </row>
    <row r="414" spans="2:2" x14ac:dyDescent="0.3">
      <c r="B414" s="23"/>
    </row>
    <row r="415" spans="2:2" x14ac:dyDescent="0.3">
      <c r="B415" s="23"/>
    </row>
    <row r="416" spans="2:2" x14ac:dyDescent="0.3">
      <c r="B416" s="23"/>
    </row>
    <row r="417" spans="2:2" x14ac:dyDescent="0.3">
      <c r="B417" s="23"/>
    </row>
    <row r="418" spans="2:2" x14ac:dyDescent="0.3">
      <c r="B418" s="23"/>
    </row>
    <row r="419" spans="2:2" x14ac:dyDescent="0.3">
      <c r="B419" s="23"/>
    </row>
    <row r="420" spans="2:2" x14ac:dyDescent="0.3">
      <c r="B420" s="23"/>
    </row>
    <row r="421" spans="2:2" x14ac:dyDescent="0.3">
      <c r="B421" s="23"/>
    </row>
    <row r="422" spans="2:2" x14ac:dyDescent="0.3">
      <c r="B422" s="23"/>
    </row>
    <row r="423" spans="2:2" x14ac:dyDescent="0.3">
      <c r="B423" s="23"/>
    </row>
    <row r="424" spans="2:2" x14ac:dyDescent="0.3">
      <c r="B424" s="23"/>
    </row>
    <row r="425" spans="2:2" x14ac:dyDescent="0.3">
      <c r="B425" s="23"/>
    </row>
    <row r="426" spans="2:2" x14ac:dyDescent="0.3">
      <c r="B426" s="23"/>
    </row>
    <row r="427" spans="2:2" x14ac:dyDescent="0.3">
      <c r="B427" s="23"/>
    </row>
    <row r="428" spans="2:2" x14ac:dyDescent="0.3">
      <c r="B428" s="23"/>
    </row>
    <row r="429" spans="2:2" x14ac:dyDescent="0.3">
      <c r="B429" s="23"/>
    </row>
    <row r="430" spans="2:2" x14ac:dyDescent="0.3">
      <c r="B430" s="23"/>
    </row>
    <row r="431" spans="2:2" x14ac:dyDescent="0.3">
      <c r="B431" s="23"/>
    </row>
    <row r="432" spans="2:2" x14ac:dyDescent="0.3">
      <c r="B432" s="23"/>
    </row>
    <row r="433" spans="2:2" x14ac:dyDescent="0.3">
      <c r="B433" s="23"/>
    </row>
    <row r="434" spans="2:2" x14ac:dyDescent="0.3">
      <c r="B434" s="23"/>
    </row>
    <row r="435" spans="2:2" x14ac:dyDescent="0.3">
      <c r="B435" s="23"/>
    </row>
    <row r="436" spans="2:2" x14ac:dyDescent="0.3">
      <c r="B436" s="23"/>
    </row>
    <row r="437" spans="2:2" x14ac:dyDescent="0.3">
      <c r="B437" s="23"/>
    </row>
    <row r="438" spans="2:2" x14ac:dyDescent="0.3">
      <c r="B438" s="23"/>
    </row>
    <row r="439" spans="2:2" x14ac:dyDescent="0.3">
      <c r="B439" s="23"/>
    </row>
    <row r="440" spans="2:2" x14ac:dyDescent="0.3">
      <c r="B440" s="23"/>
    </row>
    <row r="441" spans="2:2" x14ac:dyDescent="0.3">
      <c r="B441" s="23"/>
    </row>
    <row r="442" spans="2:2" x14ac:dyDescent="0.3">
      <c r="B442" s="23"/>
    </row>
    <row r="443" spans="2:2" x14ac:dyDescent="0.3">
      <c r="B443" s="23"/>
    </row>
    <row r="444" spans="2:2" x14ac:dyDescent="0.3">
      <c r="B444" s="23"/>
    </row>
    <row r="445" spans="2:2" x14ac:dyDescent="0.3">
      <c r="B445" s="23"/>
    </row>
    <row r="446" spans="2:2" x14ac:dyDescent="0.3">
      <c r="B446" s="23"/>
    </row>
    <row r="447" spans="2:2" x14ac:dyDescent="0.3">
      <c r="B447" s="23"/>
    </row>
    <row r="448" spans="2:2" x14ac:dyDescent="0.3">
      <c r="B448" s="23"/>
    </row>
    <row r="449" spans="2:2" x14ac:dyDescent="0.3">
      <c r="B449" s="23"/>
    </row>
    <row r="450" spans="2:2" x14ac:dyDescent="0.3">
      <c r="B450" s="23"/>
    </row>
    <row r="451" spans="2:2" x14ac:dyDescent="0.3">
      <c r="B451" s="23"/>
    </row>
    <row r="452" spans="2:2" x14ac:dyDescent="0.3">
      <c r="B452" s="23"/>
    </row>
    <row r="453" spans="2:2" x14ac:dyDescent="0.3">
      <c r="B453" s="23"/>
    </row>
    <row r="454" spans="2:2" x14ac:dyDescent="0.3">
      <c r="B454" s="23"/>
    </row>
    <row r="455" spans="2:2" x14ac:dyDescent="0.3">
      <c r="B455" s="23"/>
    </row>
    <row r="456" spans="2:2" x14ac:dyDescent="0.3">
      <c r="B456" s="23"/>
    </row>
    <row r="457" spans="2:2" x14ac:dyDescent="0.3">
      <c r="B457" s="23"/>
    </row>
    <row r="458" spans="2:2" x14ac:dyDescent="0.3">
      <c r="B458" s="23"/>
    </row>
    <row r="459" spans="2:2" x14ac:dyDescent="0.3">
      <c r="B459" s="23"/>
    </row>
    <row r="460" spans="2:2" x14ac:dyDescent="0.3">
      <c r="B460" s="23"/>
    </row>
    <row r="461" spans="2:2" x14ac:dyDescent="0.3">
      <c r="B461" s="23"/>
    </row>
    <row r="462" spans="2:2" x14ac:dyDescent="0.3">
      <c r="B462" s="23"/>
    </row>
    <row r="463" spans="2:2" x14ac:dyDescent="0.3">
      <c r="B463" s="23"/>
    </row>
    <row r="464" spans="2:2" x14ac:dyDescent="0.3">
      <c r="B464" s="23"/>
    </row>
    <row r="465" spans="2:2" x14ac:dyDescent="0.3">
      <c r="B465" s="23"/>
    </row>
    <row r="466" spans="2:2" x14ac:dyDescent="0.3">
      <c r="B466" s="23"/>
    </row>
    <row r="467" spans="2:2" x14ac:dyDescent="0.3">
      <c r="B467" s="23"/>
    </row>
    <row r="468" spans="2:2" x14ac:dyDescent="0.3">
      <c r="B468" s="23"/>
    </row>
    <row r="469" spans="2:2" x14ac:dyDescent="0.3">
      <c r="B469" s="23"/>
    </row>
    <row r="470" spans="2:2" x14ac:dyDescent="0.3">
      <c r="B470" s="23"/>
    </row>
    <row r="471" spans="2:2" x14ac:dyDescent="0.3">
      <c r="B471" s="23"/>
    </row>
    <row r="472" spans="2:2" x14ac:dyDescent="0.3">
      <c r="B472" s="23"/>
    </row>
    <row r="473" spans="2:2" x14ac:dyDescent="0.3">
      <c r="B473" s="23"/>
    </row>
    <row r="474" spans="2:2" x14ac:dyDescent="0.3">
      <c r="B474" s="23"/>
    </row>
    <row r="475" spans="2:2" x14ac:dyDescent="0.3">
      <c r="B475" s="23"/>
    </row>
    <row r="476" spans="2:2" x14ac:dyDescent="0.3">
      <c r="B476" s="23"/>
    </row>
    <row r="477" spans="2:2" x14ac:dyDescent="0.3">
      <c r="B477" s="23"/>
    </row>
    <row r="478" spans="2:2" x14ac:dyDescent="0.3">
      <c r="B478" s="23"/>
    </row>
    <row r="479" spans="2:2" x14ac:dyDescent="0.3">
      <c r="B479" s="23"/>
    </row>
    <row r="480" spans="2:2" x14ac:dyDescent="0.3">
      <c r="B480" s="23"/>
    </row>
    <row r="481" spans="2:2" x14ac:dyDescent="0.3">
      <c r="B481" s="23"/>
    </row>
    <row r="482" spans="2:2" x14ac:dyDescent="0.3">
      <c r="B482" s="23"/>
    </row>
    <row r="483" spans="2:2" x14ac:dyDescent="0.3">
      <c r="B483" s="23"/>
    </row>
    <row r="484" spans="2:2" x14ac:dyDescent="0.3">
      <c r="B484" s="23"/>
    </row>
    <row r="485" spans="2:2" x14ac:dyDescent="0.3">
      <c r="B485" s="23"/>
    </row>
    <row r="486" spans="2:2" x14ac:dyDescent="0.3">
      <c r="B486" s="23"/>
    </row>
    <row r="487" spans="2:2" x14ac:dyDescent="0.3">
      <c r="B487" s="23"/>
    </row>
    <row r="488" spans="2:2" x14ac:dyDescent="0.3">
      <c r="B488" s="23"/>
    </row>
    <row r="489" spans="2:2" x14ac:dyDescent="0.3">
      <c r="B489" s="23"/>
    </row>
    <row r="490" spans="2:2" x14ac:dyDescent="0.3">
      <c r="B490" s="23"/>
    </row>
    <row r="491" spans="2:2" x14ac:dyDescent="0.3">
      <c r="B491" s="23"/>
    </row>
    <row r="492" spans="2:2" x14ac:dyDescent="0.3">
      <c r="B492" s="23"/>
    </row>
    <row r="493" spans="2:2" x14ac:dyDescent="0.3">
      <c r="B493" s="23"/>
    </row>
    <row r="494" spans="2:2" x14ac:dyDescent="0.3">
      <c r="B494" s="23"/>
    </row>
    <row r="495" spans="2:2" x14ac:dyDescent="0.3">
      <c r="B495" s="23"/>
    </row>
    <row r="496" spans="2:2" x14ac:dyDescent="0.3">
      <c r="B496" s="23"/>
    </row>
    <row r="497" spans="2:2" x14ac:dyDescent="0.3">
      <c r="B497" s="23"/>
    </row>
    <row r="498" spans="2:2" x14ac:dyDescent="0.3">
      <c r="B498" s="23"/>
    </row>
    <row r="499" spans="2:2" x14ac:dyDescent="0.3">
      <c r="B499" s="23"/>
    </row>
    <row r="500" spans="2:2" x14ac:dyDescent="0.3">
      <c r="B500" s="23"/>
    </row>
    <row r="501" spans="2:2" x14ac:dyDescent="0.3">
      <c r="B501" s="23"/>
    </row>
    <row r="502" spans="2:2" x14ac:dyDescent="0.3">
      <c r="B502" s="23"/>
    </row>
    <row r="503" spans="2:2" x14ac:dyDescent="0.3">
      <c r="B503" s="23"/>
    </row>
    <row r="504" spans="2:2" x14ac:dyDescent="0.3">
      <c r="B504" s="23"/>
    </row>
    <row r="505" spans="2:2" x14ac:dyDescent="0.3">
      <c r="B505" s="23"/>
    </row>
    <row r="506" spans="2:2" x14ac:dyDescent="0.3">
      <c r="B506" s="23"/>
    </row>
    <row r="507" spans="2:2" x14ac:dyDescent="0.3">
      <c r="B507" s="23"/>
    </row>
    <row r="508" spans="2:2" x14ac:dyDescent="0.3">
      <c r="B508" s="23"/>
    </row>
    <row r="509" spans="2:2" x14ac:dyDescent="0.3">
      <c r="B509" s="23"/>
    </row>
    <row r="510" spans="2:2" x14ac:dyDescent="0.3">
      <c r="B510" s="23"/>
    </row>
    <row r="511" spans="2:2" x14ac:dyDescent="0.3">
      <c r="B511" s="23"/>
    </row>
    <row r="512" spans="2:2" x14ac:dyDescent="0.3">
      <c r="B512" s="23"/>
    </row>
    <row r="513" spans="2:2" x14ac:dyDescent="0.3">
      <c r="B513" s="23"/>
    </row>
    <row r="514" spans="2:2" x14ac:dyDescent="0.3">
      <c r="B514" s="23"/>
    </row>
    <row r="515" spans="2:2" x14ac:dyDescent="0.3">
      <c r="B515" s="23"/>
    </row>
    <row r="516" spans="2:2" x14ac:dyDescent="0.3">
      <c r="B516" s="23"/>
    </row>
    <row r="517" spans="2:2" x14ac:dyDescent="0.3">
      <c r="B517" s="23"/>
    </row>
    <row r="518" spans="2:2" x14ac:dyDescent="0.3">
      <c r="B518" s="23"/>
    </row>
    <row r="519" spans="2:2" x14ac:dyDescent="0.3">
      <c r="B519" s="23"/>
    </row>
    <row r="520" spans="2:2" x14ac:dyDescent="0.3">
      <c r="B520" s="23"/>
    </row>
    <row r="521" spans="2:2" x14ac:dyDescent="0.3">
      <c r="B521" s="23"/>
    </row>
    <row r="522" spans="2:2" x14ac:dyDescent="0.3">
      <c r="B522" s="23"/>
    </row>
    <row r="523" spans="2:2" x14ac:dyDescent="0.3">
      <c r="B523" s="23"/>
    </row>
    <row r="524" spans="2:2" x14ac:dyDescent="0.3">
      <c r="B524" s="23"/>
    </row>
    <row r="525" spans="2:2" x14ac:dyDescent="0.3">
      <c r="B525" s="23"/>
    </row>
    <row r="526" spans="2:2" x14ac:dyDescent="0.3">
      <c r="B526" s="23"/>
    </row>
    <row r="527" spans="2:2" x14ac:dyDescent="0.3">
      <c r="B527" s="23"/>
    </row>
    <row r="528" spans="2:2" x14ac:dyDescent="0.3">
      <c r="B528" s="23"/>
    </row>
    <row r="529" spans="2:2" x14ac:dyDescent="0.3">
      <c r="B529" s="23"/>
    </row>
    <row r="530" spans="2:2" x14ac:dyDescent="0.3">
      <c r="B530" s="23"/>
    </row>
    <row r="531" spans="2:2" x14ac:dyDescent="0.3">
      <c r="B531" s="23"/>
    </row>
    <row r="532" spans="2:2" x14ac:dyDescent="0.3">
      <c r="B532" s="23"/>
    </row>
    <row r="533" spans="2:2" x14ac:dyDescent="0.3">
      <c r="B533" s="23"/>
    </row>
    <row r="534" spans="2:2" x14ac:dyDescent="0.3">
      <c r="B534" s="23"/>
    </row>
    <row r="535" spans="2:2" x14ac:dyDescent="0.3">
      <c r="B535" s="23"/>
    </row>
    <row r="536" spans="2:2" x14ac:dyDescent="0.3">
      <c r="B536" s="23"/>
    </row>
    <row r="537" spans="2:2" x14ac:dyDescent="0.3">
      <c r="B537" s="23"/>
    </row>
    <row r="538" spans="2:2" x14ac:dyDescent="0.3">
      <c r="B538" s="23"/>
    </row>
    <row r="539" spans="2:2" x14ac:dyDescent="0.3">
      <c r="B539" s="23"/>
    </row>
    <row r="540" spans="2:2" x14ac:dyDescent="0.3">
      <c r="B540" s="23"/>
    </row>
    <row r="541" spans="2:2" x14ac:dyDescent="0.3">
      <c r="B541" s="23"/>
    </row>
    <row r="542" spans="2:2" x14ac:dyDescent="0.3">
      <c r="B542" s="23"/>
    </row>
    <row r="543" spans="2:2" x14ac:dyDescent="0.3">
      <c r="B543" s="23"/>
    </row>
    <row r="544" spans="2:2" x14ac:dyDescent="0.3">
      <c r="B544" s="23"/>
    </row>
    <row r="545" spans="2:2" x14ac:dyDescent="0.3">
      <c r="B545" s="23"/>
    </row>
    <row r="546" spans="2:2" x14ac:dyDescent="0.3">
      <c r="B546" s="23"/>
    </row>
    <row r="547" spans="2:2" x14ac:dyDescent="0.3">
      <c r="B547" s="23"/>
    </row>
    <row r="548" spans="2:2" x14ac:dyDescent="0.3">
      <c r="B548" s="23"/>
    </row>
    <row r="549" spans="2:2" x14ac:dyDescent="0.3">
      <c r="B549" s="23"/>
    </row>
    <row r="550" spans="2:2" x14ac:dyDescent="0.3">
      <c r="B550" s="23"/>
    </row>
    <row r="551" spans="2:2" x14ac:dyDescent="0.3">
      <c r="B551" s="23"/>
    </row>
    <row r="552" spans="2:2" x14ac:dyDescent="0.3">
      <c r="B552" s="23"/>
    </row>
    <row r="553" spans="2:2" x14ac:dyDescent="0.3">
      <c r="B553" s="23"/>
    </row>
    <row r="554" spans="2:2" x14ac:dyDescent="0.3">
      <c r="B554" s="23"/>
    </row>
    <row r="555" spans="2:2" x14ac:dyDescent="0.3">
      <c r="B555" s="23"/>
    </row>
    <row r="556" spans="2:2" x14ac:dyDescent="0.3">
      <c r="B556" s="23"/>
    </row>
    <row r="557" spans="2:2" x14ac:dyDescent="0.3">
      <c r="B557" s="23"/>
    </row>
    <row r="558" spans="2:2" x14ac:dyDescent="0.3">
      <c r="B558" s="23"/>
    </row>
    <row r="559" spans="2:2" x14ac:dyDescent="0.3">
      <c r="B559" s="23"/>
    </row>
    <row r="560" spans="2:2" x14ac:dyDescent="0.3">
      <c r="B560" s="23"/>
    </row>
    <row r="561" spans="2:2" x14ac:dyDescent="0.3">
      <c r="B561" s="23"/>
    </row>
    <row r="562" spans="2:2" x14ac:dyDescent="0.3">
      <c r="B562" s="23"/>
    </row>
    <row r="563" spans="2:2" x14ac:dyDescent="0.3">
      <c r="B563" s="23"/>
    </row>
    <row r="564" spans="2:2" x14ac:dyDescent="0.3">
      <c r="B564" s="23"/>
    </row>
    <row r="565" spans="2:2" x14ac:dyDescent="0.3">
      <c r="B565" s="23"/>
    </row>
    <row r="566" spans="2:2" x14ac:dyDescent="0.3">
      <c r="B566" s="23"/>
    </row>
    <row r="567" spans="2:2" x14ac:dyDescent="0.3">
      <c r="B567" s="23"/>
    </row>
    <row r="568" spans="2:2" x14ac:dyDescent="0.3">
      <c r="B568" s="23"/>
    </row>
    <row r="569" spans="2:2" x14ac:dyDescent="0.3">
      <c r="B569" s="23"/>
    </row>
    <row r="570" spans="2:2" x14ac:dyDescent="0.3">
      <c r="B570" s="23"/>
    </row>
    <row r="571" spans="2:2" x14ac:dyDescent="0.3">
      <c r="B571" s="23"/>
    </row>
    <row r="572" spans="2:2" x14ac:dyDescent="0.3">
      <c r="B572" s="23"/>
    </row>
    <row r="573" spans="2:2" x14ac:dyDescent="0.3">
      <c r="B573" s="23"/>
    </row>
    <row r="574" spans="2:2" x14ac:dyDescent="0.3">
      <c r="B574" s="23"/>
    </row>
    <row r="575" spans="2:2" x14ac:dyDescent="0.3">
      <c r="B575" s="23"/>
    </row>
    <row r="576" spans="2:2" x14ac:dyDescent="0.3">
      <c r="B576" s="23"/>
    </row>
    <row r="577" spans="2:2" x14ac:dyDescent="0.3">
      <c r="B577" s="23"/>
    </row>
    <row r="578" spans="2:2" x14ac:dyDescent="0.3">
      <c r="B578" s="23"/>
    </row>
    <row r="579" spans="2:2" x14ac:dyDescent="0.3">
      <c r="B579" s="23"/>
    </row>
    <row r="580" spans="2:2" x14ac:dyDescent="0.3">
      <c r="B580" s="23"/>
    </row>
    <row r="581" spans="2:2" x14ac:dyDescent="0.3">
      <c r="B581" s="23"/>
    </row>
    <row r="582" spans="2:2" x14ac:dyDescent="0.3">
      <c r="B582" s="23"/>
    </row>
    <row r="583" spans="2:2" x14ac:dyDescent="0.3">
      <c r="B583" s="23"/>
    </row>
    <row r="584" spans="2:2" x14ac:dyDescent="0.3">
      <c r="B584" s="23"/>
    </row>
    <row r="585" spans="2:2" x14ac:dyDescent="0.3">
      <c r="B585" s="23"/>
    </row>
    <row r="586" spans="2:2" x14ac:dyDescent="0.3">
      <c r="B586" s="23"/>
    </row>
    <row r="587" spans="2:2" x14ac:dyDescent="0.3">
      <c r="B587" s="23"/>
    </row>
    <row r="588" spans="2:2" x14ac:dyDescent="0.3">
      <c r="B588" s="23"/>
    </row>
    <row r="589" spans="2:2" x14ac:dyDescent="0.3">
      <c r="B589" s="23"/>
    </row>
    <row r="590" spans="2:2" x14ac:dyDescent="0.3">
      <c r="B590" s="23"/>
    </row>
    <row r="591" spans="2:2" x14ac:dyDescent="0.3">
      <c r="B591" s="23"/>
    </row>
    <row r="592" spans="2:2" x14ac:dyDescent="0.3">
      <c r="B592" s="23"/>
    </row>
    <row r="593" spans="2:2" x14ac:dyDescent="0.3">
      <c r="B593" s="23"/>
    </row>
    <row r="594" spans="2:2" x14ac:dyDescent="0.3">
      <c r="B594" s="23"/>
    </row>
    <row r="595" spans="2:2" x14ac:dyDescent="0.3">
      <c r="B595" s="23"/>
    </row>
    <row r="596" spans="2:2" x14ac:dyDescent="0.3">
      <c r="B596" s="23"/>
    </row>
    <row r="597" spans="2:2" x14ac:dyDescent="0.3">
      <c r="B597" s="23"/>
    </row>
    <row r="598" spans="2:2" x14ac:dyDescent="0.3">
      <c r="B598" s="23"/>
    </row>
    <row r="599" spans="2:2" x14ac:dyDescent="0.3">
      <c r="B599" s="23"/>
    </row>
    <row r="600" spans="2:2" x14ac:dyDescent="0.3">
      <c r="B600" s="23"/>
    </row>
    <row r="601" spans="2:2" x14ac:dyDescent="0.3">
      <c r="B601" s="23"/>
    </row>
    <row r="602" spans="2:2" x14ac:dyDescent="0.3">
      <c r="B602" s="23"/>
    </row>
    <row r="603" spans="2:2" x14ac:dyDescent="0.3">
      <c r="B603" s="23"/>
    </row>
    <row r="604" spans="2:2" x14ac:dyDescent="0.3">
      <c r="B604" s="23"/>
    </row>
    <row r="605" spans="2:2" x14ac:dyDescent="0.3">
      <c r="B605" s="23"/>
    </row>
    <row r="606" spans="2:2" x14ac:dyDescent="0.3">
      <c r="B606" s="23"/>
    </row>
    <row r="607" spans="2:2" x14ac:dyDescent="0.3">
      <c r="B607" s="23"/>
    </row>
    <row r="608" spans="2:2" x14ac:dyDescent="0.3">
      <c r="B608" s="23"/>
    </row>
    <row r="609" spans="2:2" x14ac:dyDescent="0.3">
      <c r="B609" s="23"/>
    </row>
    <row r="610" spans="2:2" x14ac:dyDescent="0.3">
      <c r="B610" s="23"/>
    </row>
    <row r="611" spans="2:2" x14ac:dyDescent="0.3">
      <c r="B611" s="23"/>
    </row>
    <row r="612" spans="2:2" x14ac:dyDescent="0.3">
      <c r="B612" s="23"/>
    </row>
    <row r="613" spans="2:2" x14ac:dyDescent="0.3">
      <c r="B613" s="23"/>
    </row>
    <row r="614" spans="2:2" x14ac:dyDescent="0.3">
      <c r="B614" s="23"/>
    </row>
  </sheetData>
  <mergeCells count="8">
    <mergeCell ref="A1:B1"/>
    <mergeCell ref="A2:B2"/>
    <mergeCell ref="A34:B34"/>
    <mergeCell ref="A23:B23"/>
    <mergeCell ref="A33:B33"/>
    <mergeCell ref="A32:B32"/>
    <mergeCell ref="A3:B3"/>
    <mergeCell ref="A19:B19"/>
  </mergeCells>
  <pageMargins left="0.7" right="0.7" top="0.75" bottom="0.75" header="0.3" footer="0.3"/>
  <pageSetup scale="66" orientation="portrait" r:id="rId1"/>
  <headerFooter scaleWithDoc="0" alignWithMargins="0">
    <oddFooter>&amp;CHOME Administrative Draw Tracking Workbook
06/12/2023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3"/>
  <sheetViews>
    <sheetView showRuler="0" view="pageLayout" zoomScaleNormal="100" workbookViewId="0">
      <selection activeCell="C5" sqref="C5:D5"/>
    </sheetView>
  </sheetViews>
  <sheetFormatPr defaultColWidth="0" defaultRowHeight="14.5" zeroHeight="1" x14ac:dyDescent="0.35"/>
  <cols>
    <col min="1" max="5" width="14.54296875" style="1" customWidth="1"/>
    <col min="6" max="6" width="8.54296875" style="44" customWidth="1"/>
    <col min="7" max="7" width="14.54296875" style="1" customWidth="1"/>
    <col min="8" max="8" width="17.54296875" style="2" customWidth="1"/>
    <col min="9" max="9" width="11.90625" style="2" customWidth="1"/>
    <col min="10" max="10" width="14.54296875" style="2" hidden="1" customWidth="1"/>
    <col min="11" max="11" width="14.54296875" style="1" hidden="1" customWidth="1"/>
    <col min="12" max="13" width="9.08984375" style="1" hidden="1" customWidth="1"/>
    <col min="14" max="14" width="2.54296875" style="1" hidden="1" customWidth="1"/>
    <col min="15" max="16384" width="9.08984375" style="1" hidden="1"/>
  </cols>
  <sheetData>
    <row r="1" spans="1:14" s="66" customFormat="1" ht="7.5" customHeight="1" x14ac:dyDescent="0.15">
      <c r="A1" s="65" t="s">
        <v>49</v>
      </c>
      <c r="C1" s="72" t="s">
        <v>50</v>
      </c>
      <c r="F1" s="67"/>
      <c r="H1" s="68"/>
      <c r="I1" s="68"/>
      <c r="J1" s="68"/>
      <c r="N1" s="66" t="s">
        <v>51</v>
      </c>
    </row>
    <row r="2" spans="1:14" ht="13.5" customHeight="1" x14ac:dyDescent="0.35">
      <c r="A2" s="95" t="s">
        <v>52</v>
      </c>
      <c r="B2" s="96"/>
      <c r="C2" s="96"/>
      <c r="D2" s="96"/>
      <c r="E2" s="96"/>
      <c r="F2" s="96"/>
      <c r="G2" s="96"/>
      <c r="H2" s="96"/>
      <c r="I2" s="96"/>
      <c r="J2" s="96"/>
      <c r="L2" s="1">
        <v>2010</v>
      </c>
      <c r="M2" s="1">
        <v>1</v>
      </c>
      <c r="N2" s="65" t="s">
        <v>53</v>
      </c>
    </row>
    <row r="3" spans="1:14" x14ac:dyDescent="0.35">
      <c r="A3" s="11" t="s">
        <v>54</v>
      </c>
      <c r="B3" s="11"/>
      <c r="C3" s="91"/>
      <c r="D3" s="92"/>
      <c r="E3" s="11" t="s">
        <v>55</v>
      </c>
      <c r="F3" s="39"/>
      <c r="G3" s="33"/>
      <c r="H3" s="77" t="str">
        <f>IF(C4="TBRA-Contract","Contract Admin","Not Applicable")</f>
        <v>Not Applicable</v>
      </c>
      <c r="I3" s="76">
        <v>0</v>
      </c>
      <c r="L3" s="1">
        <v>2012</v>
      </c>
      <c r="M3" s="1">
        <v>2</v>
      </c>
      <c r="N3" s="65" t="s">
        <v>7</v>
      </c>
    </row>
    <row r="4" spans="1:14" x14ac:dyDescent="0.35">
      <c r="A4" s="13" t="s">
        <v>6</v>
      </c>
      <c r="B4" s="14"/>
      <c r="C4" s="93"/>
      <c r="D4" s="94"/>
      <c r="E4" s="12" t="s">
        <v>7</v>
      </c>
      <c r="F4" s="40"/>
      <c r="G4" s="15">
        <f ca="1">SUMIF('Admin Draw Request Log'!A4:C25,'Administrative Draw Calculator'!C5,'Admin Draw Request Log'!F4:F25)</f>
        <v>0</v>
      </c>
      <c r="H4" s="2" t="str">
        <f>IF(C4="TBRA-Contract","25% Upfront Limit"," ")</f>
        <v xml:space="preserve"> </v>
      </c>
      <c r="I4" s="5" t="str">
        <f>IF(C4="TBRA-Contract",I3*0.25," ")</f>
        <v xml:space="preserve"> </v>
      </c>
      <c r="L4" s="1" t="s">
        <v>108</v>
      </c>
      <c r="M4" s="1">
        <v>3</v>
      </c>
      <c r="N4" s="65" t="s">
        <v>56</v>
      </c>
    </row>
    <row r="5" spans="1:14" x14ac:dyDescent="0.35">
      <c r="A5" s="12" t="s">
        <v>9</v>
      </c>
      <c r="B5" s="12"/>
      <c r="C5" s="93"/>
      <c r="D5" s="94"/>
      <c r="E5" s="12" t="s">
        <v>57</v>
      </c>
      <c r="F5" s="40"/>
      <c r="G5" s="16">
        <f ca="1">SUM(I261-G4)</f>
        <v>0</v>
      </c>
      <c r="I5" s="16"/>
      <c r="J5" s="5"/>
      <c r="L5" s="1" t="s">
        <v>58</v>
      </c>
      <c r="M5" s="1">
        <v>4</v>
      </c>
      <c r="N5" s="65" t="s">
        <v>59</v>
      </c>
    </row>
    <row r="6" spans="1:14" x14ac:dyDescent="0.35">
      <c r="A6" s="7" t="s">
        <v>59</v>
      </c>
      <c r="B6" s="7"/>
      <c r="C6" s="97">
        <f ca="1">SUMIF('Admin Draw Request Log'!A4:C25,'Administrative Draw Calculator'!C5,'Admin Draw Request Log'!C4:C25)</f>
        <v>0</v>
      </c>
      <c r="D6" s="98"/>
      <c r="E6" s="17"/>
      <c r="F6" s="41"/>
      <c r="G6" s="17"/>
      <c r="H6" s="18"/>
      <c r="I6" s="18"/>
      <c r="J6" s="19"/>
      <c r="K6" s="1">
        <f>IF(C5=7,'Admin Draw Request Log'!F10,IF(C5=8,'Admin Draw Request Log'!F11,IF(C5=9,'Admin Draw Request Log'!F12,IF(C5=10,'Admin Draw Request Log'!F13,IF(C5=11,'Admin Draw Request Log'!F14,'Admin Draw Request Log'!F15)))))</f>
        <v>0</v>
      </c>
      <c r="L6" s="3" t="s">
        <v>60</v>
      </c>
      <c r="M6" s="1">
        <v>5</v>
      </c>
      <c r="N6" s="65" t="s">
        <v>61</v>
      </c>
    </row>
    <row r="7" spans="1:14" ht="16.5" customHeight="1" x14ac:dyDescent="0.35">
      <c r="A7" s="89" t="str">
        <f ca="1">IF(G5&lt;0,"ENTER PROJECT FUNDS DRAWN TO DATE IN COLUMN E TO INCREASE AVAILABLE ADMINISTRATIVE FUNDS","")</f>
        <v/>
      </c>
      <c r="B7" s="90"/>
      <c r="C7" s="90"/>
      <c r="D7" s="90"/>
      <c r="E7" s="90"/>
      <c r="F7" s="90"/>
      <c r="G7" s="90"/>
      <c r="H7" s="90"/>
      <c r="I7" s="90"/>
      <c r="J7" s="90"/>
      <c r="L7" s="1" t="s">
        <v>62</v>
      </c>
      <c r="M7" s="1">
        <v>6</v>
      </c>
      <c r="N7" s="65" t="s">
        <v>63</v>
      </c>
    </row>
    <row r="8" spans="1:14" ht="72.650000000000006" customHeight="1" x14ac:dyDescent="0.35">
      <c r="A8" s="26" t="s">
        <v>64</v>
      </c>
      <c r="B8" s="9" t="s">
        <v>65</v>
      </c>
      <c r="C8" s="9" t="s">
        <v>66</v>
      </c>
      <c r="D8" s="9" t="s">
        <v>67</v>
      </c>
      <c r="E8" s="9" t="s">
        <v>68</v>
      </c>
      <c r="F8" s="9" t="s">
        <v>22</v>
      </c>
      <c r="G8" s="9" t="s">
        <v>69</v>
      </c>
      <c r="H8" s="10" t="s">
        <v>70</v>
      </c>
      <c r="I8" s="10" t="s">
        <v>71</v>
      </c>
      <c r="J8" s="10" t="s">
        <v>72</v>
      </c>
      <c r="L8" s="1" t="s">
        <v>73</v>
      </c>
      <c r="M8" s="1">
        <v>7</v>
      </c>
      <c r="N8" s="65" t="s">
        <v>74</v>
      </c>
    </row>
    <row r="9" spans="1:14" ht="17.25" customHeight="1" x14ac:dyDescent="0.35">
      <c r="A9" s="38"/>
      <c r="B9" s="21">
        <v>0</v>
      </c>
      <c r="C9" s="5">
        <f>IF(B9="","",IF(AND($C$4="TBRA-8%",$G$3&gt;=2017),SUM(B9*0.08),IF(AND($C$4="TBRA-COVID",$G$3&gt;=2017),SUM(B9*0.1),SUM(B9*0.04))))</f>
        <v>0</v>
      </c>
      <c r="D9" s="5">
        <f>IF(OR(C4=L6,C4=L7,C4=L8),C9*0.25,0)</f>
        <v>0</v>
      </c>
      <c r="E9" s="21">
        <v>0</v>
      </c>
      <c r="F9" s="42"/>
      <c r="G9" s="73">
        <f t="shared" ref="G9:G36" si="0">IF(E9&gt;0,SUM(E9/B9),0)</f>
        <v>0</v>
      </c>
      <c r="H9" s="5">
        <f t="shared" ref="H9:H36" si="1">SUM(G9*C9)</f>
        <v>0</v>
      </c>
      <c r="I9" s="74">
        <f>MAX($D9,$H9)</f>
        <v>0</v>
      </c>
      <c r="J9" s="74">
        <f t="shared" ref="J9:J36" si="2">MAX(D9,H9)</f>
        <v>0</v>
      </c>
      <c r="L9" s="1" t="s">
        <v>75</v>
      </c>
      <c r="M9" s="3">
        <v>8</v>
      </c>
      <c r="N9" s="65" t="s">
        <v>76</v>
      </c>
    </row>
    <row r="10" spans="1:14" s="3" customFormat="1" x14ac:dyDescent="0.35">
      <c r="A10" s="38"/>
      <c r="B10" s="21">
        <v>0</v>
      </c>
      <c r="C10" s="5">
        <f t="shared" ref="C10:C36" si="3">IF(B10="","",IF(AND($C$4="TBRA-8%",$G$3&gt;=2017),SUM(B10*0.08),IF(AND($C$4="TBRA-COVID",$G$3&gt;=2017),SUM(B10*0.1),SUM(B10*0.04))))</f>
        <v>0</v>
      </c>
      <c r="D10" s="5">
        <f>IF(OR(C4=L6,C4=L7,C4=L8),C10*0.25,0)</f>
        <v>0</v>
      </c>
      <c r="E10" s="21">
        <v>0</v>
      </c>
      <c r="F10" s="42"/>
      <c r="G10" s="73">
        <f t="shared" si="0"/>
        <v>0</v>
      </c>
      <c r="H10" s="5">
        <f t="shared" si="1"/>
        <v>0</v>
      </c>
      <c r="I10" s="74">
        <f t="shared" ref="I10:I73" si="4">MAX($D10,$H10)</f>
        <v>0</v>
      </c>
      <c r="J10" s="74">
        <f t="shared" si="2"/>
        <v>0</v>
      </c>
      <c r="K10" s="4"/>
      <c r="L10" s="1"/>
      <c r="M10" s="1">
        <v>9</v>
      </c>
      <c r="N10" s="65" t="s">
        <v>77</v>
      </c>
    </row>
    <row r="11" spans="1:14" x14ac:dyDescent="0.35">
      <c r="A11" s="38"/>
      <c r="B11" s="21">
        <v>0</v>
      </c>
      <c r="C11" s="5">
        <f t="shared" si="3"/>
        <v>0</v>
      </c>
      <c r="D11" s="5">
        <f>IF(OR(C4=L6,C4=L7,C4=L8),C11*0.25,0)</f>
        <v>0</v>
      </c>
      <c r="E11" s="21">
        <v>0</v>
      </c>
      <c r="F11" s="42"/>
      <c r="G11" s="73">
        <f t="shared" si="0"/>
        <v>0</v>
      </c>
      <c r="H11" s="5">
        <f t="shared" si="1"/>
        <v>0</v>
      </c>
      <c r="I11" s="74">
        <f t="shared" si="4"/>
        <v>0</v>
      </c>
      <c r="J11" s="74">
        <f t="shared" si="2"/>
        <v>0</v>
      </c>
      <c r="K11" s="6"/>
      <c r="M11" s="1">
        <v>10</v>
      </c>
      <c r="N11" s="65" t="s">
        <v>78</v>
      </c>
    </row>
    <row r="12" spans="1:14" x14ac:dyDescent="0.35">
      <c r="A12" s="38"/>
      <c r="B12" s="21">
        <v>0</v>
      </c>
      <c r="C12" s="5">
        <f t="shared" si="3"/>
        <v>0</v>
      </c>
      <c r="D12" s="5">
        <f>IF(OR(C4=L6,C4=L7,C4=L8),C12*0.25,0)</f>
        <v>0</v>
      </c>
      <c r="E12" s="21">
        <v>0</v>
      </c>
      <c r="F12" s="42"/>
      <c r="G12" s="73">
        <f t="shared" si="0"/>
        <v>0</v>
      </c>
      <c r="H12" s="5">
        <f t="shared" si="1"/>
        <v>0</v>
      </c>
      <c r="I12" s="74">
        <f t="shared" si="4"/>
        <v>0</v>
      </c>
      <c r="J12" s="74">
        <f t="shared" si="2"/>
        <v>0</v>
      </c>
      <c r="K12" s="6"/>
      <c r="M12" s="1">
        <v>11</v>
      </c>
      <c r="N12" s="65" t="s">
        <v>79</v>
      </c>
    </row>
    <row r="13" spans="1:14" x14ac:dyDescent="0.35">
      <c r="A13" s="38"/>
      <c r="B13" s="21">
        <v>0</v>
      </c>
      <c r="C13" s="5">
        <f t="shared" si="3"/>
        <v>0</v>
      </c>
      <c r="D13" s="5">
        <f>IF(OR(C4=L6,C4=L7,C4=L8),C13*0.25,0)</f>
        <v>0</v>
      </c>
      <c r="E13" s="21">
        <v>0</v>
      </c>
      <c r="F13" s="42"/>
      <c r="G13" s="73">
        <f t="shared" si="0"/>
        <v>0</v>
      </c>
      <c r="H13" s="5">
        <f t="shared" si="1"/>
        <v>0</v>
      </c>
      <c r="I13" s="74">
        <f t="shared" si="4"/>
        <v>0</v>
      </c>
      <c r="J13" s="74">
        <f t="shared" si="2"/>
        <v>0</v>
      </c>
      <c r="K13" s="6"/>
      <c r="M13" s="1">
        <v>12</v>
      </c>
      <c r="N13" s="65" t="s">
        <v>69</v>
      </c>
    </row>
    <row r="14" spans="1:14" x14ac:dyDescent="0.35">
      <c r="A14" s="38"/>
      <c r="B14" s="21">
        <v>0</v>
      </c>
      <c r="C14" s="5">
        <f t="shared" si="3"/>
        <v>0</v>
      </c>
      <c r="D14" s="5">
        <f>IF(OR(C4=L6,C4=L7,C4=L8),C14*0.25,0)</f>
        <v>0</v>
      </c>
      <c r="E14" s="21">
        <v>0</v>
      </c>
      <c r="F14" s="42"/>
      <c r="G14" s="73">
        <f t="shared" si="0"/>
        <v>0</v>
      </c>
      <c r="H14" s="5">
        <f t="shared" si="1"/>
        <v>0</v>
      </c>
      <c r="I14" s="74">
        <f t="shared" si="4"/>
        <v>0</v>
      </c>
      <c r="J14" s="74">
        <f t="shared" si="2"/>
        <v>0</v>
      </c>
      <c r="K14" s="6"/>
      <c r="M14" s="3">
        <v>13</v>
      </c>
      <c r="N14" s="65" t="s">
        <v>70</v>
      </c>
    </row>
    <row r="15" spans="1:14" x14ac:dyDescent="0.35">
      <c r="A15" s="38"/>
      <c r="B15" s="21">
        <v>0</v>
      </c>
      <c r="C15" s="5">
        <f t="shared" si="3"/>
        <v>0</v>
      </c>
      <c r="D15" s="5">
        <f>IF(OR(C4=L6,C4=L7,C4=L8),C15*0.25,0)</f>
        <v>0</v>
      </c>
      <c r="E15" s="21">
        <v>0</v>
      </c>
      <c r="F15" s="42"/>
      <c r="G15" s="73">
        <f t="shared" si="0"/>
        <v>0</v>
      </c>
      <c r="H15" s="5">
        <f t="shared" si="1"/>
        <v>0</v>
      </c>
      <c r="I15" s="74">
        <f t="shared" si="4"/>
        <v>0</v>
      </c>
      <c r="J15" s="74">
        <f t="shared" si="2"/>
        <v>0</v>
      </c>
      <c r="K15" s="6"/>
      <c r="M15" s="1">
        <v>14</v>
      </c>
      <c r="N15" s="65" t="s">
        <v>80</v>
      </c>
    </row>
    <row r="16" spans="1:14" x14ac:dyDescent="0.35">
      <c r="A16" s="38"/>
      <c r="B16" s="21">
        <v>0</v>
      </c>
      <c r="C16" s="5">
        <f t="shared" si="3"/>
        <v>0</v>
      </c>
      <c r="D16" s="5">
        <f>IF(OR(C4=L6,C4=L7,C4=L8),C16*0.25,0)</f>
        <v>0</v>
      </c>
      <c r="E16" s="21">
        <v>0</v>
      </c>
      <c r="F16" s="42"/>
      <c r="G16" s="73">
        <f t="shared" si="0"/>
        <v>0</v>
      </c>
      <c r="H16" s="5">
        <f t="shared" si="1"/>
        <v>0</v>
      </c>
      <c r="I16" s="74">
        <f t="shared" si="4"/>
        <v>0</v>
      </c>
      <c r="J16" s="74">
        <f t="shared" si="2"/>
        <v>0</v>
      </c>
      <c r="K16" s="6"/>
      <c r="M16" s="1">
        <v>15</v>
      </c>
      <c r="N16" s="65" t="s">
        <v>81</v>
      </c>
    </row>
    <row r="17" spans="1:14" x14ac:dyDescent="0.35">
      <c r="A17" s="38"/>
      <c r="B17" s="21">
        <v>0</v>
      </c>
      <c r="C17" s="5">
        <f t="shared" si="3"/>
        <v>0</v>
      </c>
      <c r="D17" s="5">
        <f>IF(OR(C4=L6,C4=L7,C4=L8),C17*0.25,0)</f>
        <v>0</v>
      </c>
      <c r="E17" s="21">
        <v>0</v>
      </c>
      <c r="F17" s="42"/>
      <c r="G17" s="73">
        <f t="shared" si="0"/>
        <v>0</v>
      </c>
      <c r="H17" s="5">
        <f t="shared" si="1"/>
        <v>0</v>
      </c>
      <c r="I17" s="74">
        <f t="shared" si="4"/>
        <v>0</v>
      </c>
      <c r="J17" s="74">
        <f t="shared" si="2"/>
        <v>0</v>
      </c>
      <c r="K17" s="6"/>
      <c r="M17" s="1">
        <v>16</v>
      </c>
      <c r="N17" s="65" t="s">
        <v>82</v>
      </c>
    </row>
    <row r="18" spans="1:14" x14ac:dyDescent="0.35">
      <c r="A18" s="38"/>
      <c r="B18" s="21">
        <v>0</v>
      </c>
      <c r="C18" s="5">
        <f t="shared" si="3"/>
        <v>0</v>
      </c>
      <c r="D18" s="5">
        <f>IF(OR(C4=L6,C4=L7,C4=L8),C18*0.25,0)</f>
        <v>0</v>
      </c>
      <c r="E18" s="21">
        <v>0</v>
      </c>
      <c r="F18" s="42"/>
      <c r="G18" s="73">
        <f t="shared" si="0"/>
        <v>0</v>
      </c>
      <c r="H18" s="5">
        <f t="shared" si="1"/>
        <v>0</v>
      </c>
      <c r="I18" s="74">
        <f t="shared" si="4"/>
        <v>0</v>
      </c>
      <c r="J18" s="74">
        <f t="shared" si="2"/>
        <v>0</v>
      </c>
      <c r="K18" s="6"/>
      <c r="M18" s="1">
        <v>17</v>
      </c>
      <c r="N18" s="65" t="s">
        <v>83</v>
      </c>
    </row>
    <row r="19" spans="1:14" x14ac:dyDescent="0.35">
      <c r="A19" s="38"/>
      <c r="B19" s="21">
        <v>0</v>
      </c>
      <c r="C19" s="5">
        <f t="shared" si="3"/>
        <v>0</v>
      </c>
      <c r="D19" s="5">
        <f>IF(OR(C4=L6,C4=L7,C4=L8),C19*0.25,0)</f>
        <v>0</v>
      </c>
      <c r="E19" s="21">
        <v>0</v>
      </c>
      <c r="F19" s="42"/>
      <c r="G19" s="73">
        <f t="shared" si="0"/>
        <v>0</v>
      </c>
      <c r="H19" s="5">
        <f t="shared" si="1"/>
        <v>0</v>
      </c>
      <c r="I19" s="74">
        <f t="shared" si="4"/>
        <v>0</v>
      </c>
      <c r="J19" s="74">
        <f t="shared" si="2"/>
        <v>0</v>
      </c>
      <c r="K19" s="6"/>
      <c r="M19" s="3">
        <v>18</v>
      </c>
      <c r="N19" s="65" t="s">
        <v>84</v>
      </c>
    </row>
    <row r="20" spans="1:14" x14ac:dyDescent="0.35">
      <c r="A20" s="38"/>
      <c r="B20" s="21">
        <v>0</v>
      </c>
      <c r="C20" s="5">
        <f t="shared" si="3"/>
        <v>0</v>
      </c>
      <c r="D20" s="5">
        <f>IF(OR(C4=L6,C4=L7,C4=L8),C20*0.25,0)</f>
        <v>0</v>
      </c>
      <c r="E20" s="21">
        <v>0</v>
      </c>
      <c r="F20" s="42"/>
      <c r="G20" s="73">
        <f t="shared" si="0"/>
        <v>0</v>
      </c>
      <c r="H20" s="5">
        <f t="shared" si="1"/>
        <v>0</v>
      </c>
      <c r="I20" s="74">
        <f t="shared" si="4"/>
        <v>0</v>
      </c>
      <c r="J20" s="74">
        <f t="shared" si="2"/>
        <v>0</v>
      </c>
      <c r="K20" s="6"/>
      <c r="M20" s="1">
        <v>19</v>
      </c>
      <c r="N20" s="65" t="s">
        <v>85</v>
      </c>
    </row>
    <row r="21" spans="1:14" x14ac:dyDescent="0.35">
      <c r="A21" s="38"/>
      <c r="B21" s="21">
        <v>0</v>
      </c>
      <c r="C21" s="5">
        <f t="shared" si="3"/>
        <v>0</v>
      </c>
      <c r="D21" s="5">
        <f>IF(OR(C4=L6,C4=L7,C4=L8),C21*0.25,0)</f>
        <v>0</v>
      </c>
      <c r="E21" s="21">
        <v>0</v>
      </c>
      <c r="F21" s="42"/>
      <c r="G21" s="73">
        <f t="shared" si="0"/>
        <v>0</v>
      </c>
      <c r="H21" s="5">
        <f t="shared" si="1"/>
        <v>0</v>
      </c>
      <c r="I21" s="74">
        <f t="shared" si="4"/>
        <v>0</v>
      </c>
      <c r="J21" s="74">
        <f t="shared" si="2"/>
        <v>0</v>
      </c>
      <c r="K21" s="6"/>
      <c r="M21" s="1">
        <v>20</v>
      </c>
      <c r="N21" s="65" t="s">
        <v>86</v>
      </c>
    </row>
    <row r="22" spans="1:14" x14ac:dyDescent="0.35">
      <c r="A22" s="38"/>
      <c r="B22" s="21">
        <v>0</v>
      </c>
      <c r="C22" s="5">
        <f t="shared" si="3"/>
        <v>0</v>
      </c>
      <c r="D22" s="5">
        <f>IF(OR(C4=L6,C4=L7,C4=L8),C22*0.25,0)</f>
        <v>0</v>
      </c>
      <c r="E22" s="21">
        <v>0</v>
      </c>
      <c r="F22" s="42"/>
      <c r="G22" s="73">
        <f t="shared" si="0"/>
        <v>0</v>
      </c>
      <c r="H22" s="5">
        <f t="shared" si="1"/>
        <v>0</v>
      </c>
      <c r="I22" s="74">
        <f t="shared" si="4"/>
        <v>0</v>
      </c>
      <c r="J22" s="74">
        <f t="shared" si="2"/>
        <v>0</v>
      </c>
      <c r="K22" s="6"/>
      <c r="M22" s="1">
        <v>21</v>
      </c>
    </row>
    <row r="23" spans="1:14" x14ac:dyDescent="0.35">
      <c r="A23" s="38"/>
      <c r="B23" s="21">
        <v>0</v>
      </c>
      <c r="C23" s="5">
        <f t="shared" si="3"/>
        <v>0</v>
      </c>
      <c r="D23" s="5">
        <f>IF(OR(C4=L6,C4=L7,C4=L8),C23*0.25,0)</f>
        <v>0</v>
      </c>
      <c r="E23" s="21">
        <v>0</v>
      </c>
      <c r="F23" s="42"/>
      <c r="G23" s="73">
        <f t="shared" si="0"/>
        <v>0</v>
      </c>
      <c r="H23" s="5">
        <f t="shared" si="1"/>
        <v>0</v>
      </c>
      <c r="I23" s="74">
        <f t="shared" si="4"/>
        <v>0</v>
      </c>
      <c r="J23" s="74">
        <f t="shared" si="2"/>
        <v>0</v>
      </c>
      <c r="K23" s="6"/>
      <c r="M23" s="1">
        <v>22</v>
      </c>
    </row>
    <row r="24" spans="1:14" x14ac:dyDescent="0.35">
      <c r="A24" s="38"/>
      <c r="B24" s="21">
        <v>0</v>
      </c>
      <c r="C24" s="5">
        <f t="shared" si="3"/>
        <v>0</v>
      </c>
      <c r="D24" s="5">
        <f>IF(OR(C4=L6,C4=L7,C4=L8),C24*0.25,0)</f>
        <v>0</v>
      </c>
      <c r="E24" s="21">
        <v>0</v>
      </c>
      <c r="F24" s="42"/>
      <c r="G24" s="73">
        <f t="shared" si="0"/>
        <v>0</v>
      </c>
      <c r="H24" s="5">
        <f t="shared" si="1"/>
        <v>0</v>
      </c>
      <c r="I24" s="74">
        <f t="shared" si="4"/>
        <v>0</v>
      </c>
      <c r="J24" s="74">
        <f t="shared" si="2"/>
        <v>0</v>
      </c>
      <c r="K24" s="6"/>
      <c r="M24" s="3">
        <v>23</v>
      </c>
    </row>
    <row r="25" spans="1:14" x14ac:dyDescent="0.35">
      <c r="A25" s="38"/>
      <c r="B25" s="21">
        <v>0</v>
      </c>
      <c r="C25" s="5">
        <f t="shared" si="3"/>
        <v>0</v>
      </c>
      <c r="D25" s="5">
        <f>IF(OR(C4=L6,C4=L7,C4=L8),C25*0.25,0)</f>
        <v>0</v>
      </c>
      <c r="E25" s="21">
        <v>0</v>
      </c>
      <c r="F25" s="42"/>
      <c r="G25" s="73">
        <f t="shared" si="0"/>
        <v>0</v>
      </c>
      <c r="H25" s="5">
        <f t="shared" si="1"/>
        <v>0</v>
      </c>
      <c r="I25" s="74">
        <f t="shared" si="4"/>
        <v>0</v>
      </c>
      <c r="J25" s="74">
        <f t="shared" si="2"/>
        <v>0</v>
      </c>
      <c r="K25" s="6"/>
      <c r="M25" s="1">
        <v>24</v>
      </c>
    </row>
    <row r="26" spans="1:14" x14ac:dyDescent="0.35">
      <c r="A26" s="38"/>
      <c r="B26" s="21">
        <v>0</v>
      </c>
      <c r="C26" s="5">
        <f t="shared" si="3"/>
        <v>0</v>
      </c>
      <c r="D26" s="5">
        <f>IF(OR(C4=L6,C4=L7,C4=L8),C26*0.25,0)</f>
        <v>0</v>
      </c>
      <c r="E26" s="21">
        <v>0</v>
      </c>
      <c r="F26" s="42"/>
      <c r="G26" s="73">
        <f t="shared" si="0"/>
        <v>0</v>
      </c>
      <c r="H26" s="5">
        <f t="shared" si="1"/>
        <v>0</v>
      </c>
      <c r="I26" s="74">
        <f t="shared" si="4"/>
        <v>0</v>
      </c>
      <c r="J26" s="74">
        <f t="shared" si="2"/>
        <v>0</v>
      </c>
      <c r="K26" s="6"/>
      <c r="M26" s="1">
        <v>25</v>
      </c>
    </row>
    <row r="27" spans="1:14" x14ac:dyDescent="0.35">
      <c r="A27" s="38"/>
      <c r="B27" s="21">
        <v>0</v>
      </c>
      <c r="C27" s="5">
        <f t="shared" si="3"/>
        <v>0</v>
      </c>
      <c r="D27" s="5">
        <f>IF(OR(C4=L6,C4=L7,C4=L8),C27*0.25,0)</f>
        <v>0</v>
      </c>
      <c r="E27" s="21">
        <v>0</v>
      </c>
      <c r="F27" s="42"/>
      <c r="G27" s="73">
        <f t="shared" si="0"/>
        <v>0</v>
      </c>
      <c r="H27" s="5">
        <f t="shared" si="1"/>
        <v>0</v>
      </c>
      <c r="I27" s="74">
        <f t="shared" si="4"/>
        <v>0</v>
      </c>
      <c r="J27" s="74">
        <f t="shared" si="2"/>
        <v>0</v>
      </c>
      <c r="K27" s="6"/>
      <c r="M27" s="1">
        <v>26</v>
      </c>
    </row>
    <row r="28" spans="1:14" x14ac:dyDescent="0.35">
      <c r="A28" s="38"/>
      <c r="B28" s="21">
        <v>0</v>
      </c>
      <c r="C28" s="5">
        <f t="shared" si="3"/>
        <v>0</v>
      </c>
      <c r="D28" s="5">
        <f>IF(OR(C4=L6,C4=L7,C4=L8),C28*0.25,0)</f>
        <v>0</v>
      </c>
      <c r="E28" s="21">
        <v>0</v>
      </c>
      <c r="F28" s="42"/>
      <c r="G28" s="73">
        <f t="shared" si="0"/>
        <v>0</v>
      </c>
      <c r="H28" s="5">
        <f t="shared" si="1"/>
        <v>0</v>
      </c>
      <c r="I28" s="74">
        <f t="shared" si="4"/>
        <v>0</v>
      </c>
      <c r="J28" s="74">
        <f t="shared" si="2"/>
        <v>0</v>
      </c>
      <c r="K28" s="6"/>
      <c r="M28" s="1">
        <v>27</v>
      </c>
    </row>
    <row r="29" spans="1:14" x14ac:dyDescent="0.35">
      <c r="A29" s="38"/>
      <c r="B29" s="21">
        <v>0</v>
      </c>
      <c r="C29" s="5">
        <f t="shared" si="3"/>
        <v>0</v>
      </c>
      <c r="D29" s="5">
        <f>IF(OR(C4=L6,C4=L7,C4=L8),C29*0.25,0)</f>
        <v>0</v>
      </c>
      <c r="E29" s="21">
        <v>0</v>
      </c>
      <c r="F29" s="42"/>
      <c r="G29" s="73">
        <f t="shared" si="0"/>
        <v>0</v>
      </c>
      <c r="H29" s="5">
        <f t="shared" si="1"/>
        <v>0</v>
      </c>
      <c r="I29" s="74">
        <f t="shared" si="4"/>
        <v>0</v>
      </c>
      <c r="J29" s="74">
        <f t="shared" si="2"/>
        <v>0</v>
      </c>
      <c r="K29" s="6"/>
      <c r="M29" s="3">
        <v>28</v>
      </c>
    </row>
    <row r="30" spans="1:14" x14ac:dyDescent="0.35">
      <c r="A30" s="38"/>
      <c r="B30" s="21">
        <v>0</v>
      </c>
      <c r="C30" s="5">
        <f t="shared" si="3"/>
        <v>0</v>
      </c>
      <c r="D30" s="5">
        <f>IF(OR(C4=L6,C4=L7,C4=L8),C30*0.25,0)</f>
        <v>0</v>
      </c>
      <c r="E30" s="21">
        <v>0</v>
      </c>
      <c r="F30" s="42"/>
      <c r="G30" s="73">
        <f t="shared" si="0"/>
        <v>0</v>
      </c>
      <c r="H30" s="5">
        <f t="shared" si="1"/>
        <v>0</v>
      </c>
      <c r="I30" s="74">
        <f t="shared" si="4"/>
        <v>0</v>
      </c>
      <c r="J30" s="74">
        <f t="shared" si="2"/>
        <v>0</v>
      </c>
      <c r="K30" s="6"/>
      <c r="M30" s="1">
        <v>29</v>
      </c>
    </row>
    <row r="31" spans="1:14" x14ac:dyDescent="0.35">
      <c r="A31" s="38"/>
      <c r="B31" s="21">
        <v>0</v>
      </c>
      <c r="C31" s="5">
        <f t="shared" si="3"/>
        <v>0</v>
      </c>
      <c r="D31" s="5">
        <f>IF(OR(C4=L6,C4=L7,C4=L8),C31*0.25,0)</f>
        <v>0</v>
      </c>
      <c r="E31" s="21">
        <v>0</v>
      </c>
      <c r="F31" s="42"/>
      <c r="G31" s="73">
        <f t="shared" si="0"/>
        <v>0</v>
      </c>
      <c r="H31" s="5">
        <f t="shared" si="1"/>
        <v>0</v>
      </c>
      <c r="I31" s="74">
        <f t="shared" si="4"/>
        <v>0</v>
      </c>
      <c r="J31" s="74">
        <f t="shared" si="2"/>
        <v>0</v>
      </c>
      <c r="K31" s="6"/>
      <c r="M31" s="1">
        <v>30</v>
      </c>
    </row>
    <row r="32" spans="1:14" x14ac:dyDescent="0.35">
      <c r="A32" s="38"/>
      <c r="B32" s="21">
        <v>0</v>
      </c>
      <c r="C32" s="5">
        <f t="shared" si="3"/>
        <v>0</v>
      </c>
      <c r="D32" s="5">
        <f>IF(OR(C4=L6,C4=L7,C4=L8),C32*0.25,0)</f>
        <v>0</v>
      </c>
      <c r="E32" s="21">
        <v>0</v>
      </c>
      <c r="F32" s="42"/>
      <c r="G32" s="73">
        <f t="shared" si="0"/>
        <v>0</v>
      </c>
      <c r="H32" s="5">
        <f t="shared" si="1"/>
        <v>0</v>
      </c>
      <c r="I32" s="74">
        <f t="shared" si="4"/>
        <v>0</v>
      </c>
      <c r="J32" s="74">
        <f t="shared" si="2"/>
        <v>0</v>
      </c>
      <c r="K32" s="6"/>
    </row>
    <row r="33" spans="1:11" x14ac:dyDescent="0.35">
      <c r="A33" s="38"/>
      <c r="B33" s="21">
        <v>0</v>
      </c>
      <c r="C33" s="5">
        <f t="shared" si="3"/>
        <v>0</v>
      </c>
      <c r="D33" s="5">
        <f>IF(OR(C4=L6,C4=L7,C4=L8),C33*0.25,0)</f>
        <v>0</v>
      </c>
      <c r="E33" s="21">
        <v>0</v>
      </c>
      <c r="F33" s="42"/>
      <c r="G33" s="73">
        <f t="shared" si="0"/>
        <v>0</v>
      </c>
      <c r="H33" s="5">
        <f t="shared" si="1"/>
        <v>0</v>
      </c>
      <c r="I33" s="74">
        <f t="shared" si="4"/>
        <v>0</v>
      </c>
      <c r="J33" s="74">
        <f t="shared" si="2"/>
        <v>0</v>
      </c>
      <c r="K33" s="6"/>
    </row>
    <row r="34" spans="1:11" x14ac:dyDescent="0.35">
      <c r="A34" s="38"/>
      <c r="B34" s="21">
        <v>0</v>
      </c>
      <c r="C34" s="5">
        <f t="shared" si="3"/>
        <v>0</v>
      </c>
      <c r="D34" s="5">
        <f>IF(OR(C4=L6,C4=L7,C4=L8),C34*0.25,0)</f>
        <v>0</v>
      </c>
      <c r="E34" s="21">
        <v>0</v>
      </c>
      <c r="F34" s="42"/>
      <c r="G34" s="73">
        <f t="shared" si="0"/>
        <v>0</v>
      </c>
      <c r="H34" s="5">
        <f t="shared" si="1"/>
        <v>0</v>
      </c>
      <c r="I34" s="74">
        <f t="shared" si="4"/>
        <v>0</v>
      </c>
      <c r="J34" s="74">
        <f t="shared" si="2"/>
        <v>0</v>
      </c>
      <c r="K34" s="6"/>
    </row>
    <row r="35" spans="1:11" x14ac:dyDescent="0.35">
      <c r="A35" s="38"/>
      <c r="B35" s="21">
        <v>0</v>
      </c>
      <c r="C35" s="5">
        <f t="shared" si="3"/>
        <v>0</v>
      </c>
      <c r="D35" s="5">
        <f>IF(OR(C4=L6,C4=L7,C4=L8),C35*0.25,0)</f>
        <v>0</v>
      </c>
      <c r="E35" s="21">
        <v>0</v>
      </c>
      <c r="F35" s="42"/>
      <c r="G35" s="73">
        <f t="shared" si="0"/>
        <v>0</v>
      </c>
      <c r="H35" s="5">
        <f t="shared" si="1"/>
        <v>0</v>
      </c>
      <c r="I35" s="74">
        <f t="shared" si="4"/>
        <v>0</v>
      </c>
      <c r="J35" s="74">
        <f t="shared" si="2"/>
        <v>0</v>
      </c>
      <c r="K35" s="6"/>
    </row>
    <row r="36" spans="1:11" x14ac:dyDescent="0.35">
      <c r="A36" s="38"/>
      <c r="B36" s="21">
        <v>0</v>
      </c>
      <c r="C36" s="5">
        <f t="shared" si="3"/>
        <v>0</v>
      </c>
      <c r="D36" s="5">
        <f>IF(OR(C4=L6,C4=L7,C4=L8),C36*0.25,0)</f>
        <v>0</v>
      </c>
      <c r="E36" s="21">
        <v>0</v>
      </c>
      <c r="F36" s="42"/>
      <c r="G36" s="73">
        <f t="shared" si="0"/>
        <v>0</v>
      </c>
      <c r="H36" s="5">
        <f t="shared" si="1"/>
        <v>0</v>
      </c>
      <c r="I36" s="74">
        <f t="shared" si="4"/>
        <v>0</v>
      </c>
      <c r="J36" s="74">
        <f t="shared" si="2"/>
        <v>0</v>
      </c>
      <c r="K36" s="6"/>
    </row>
    <row r="37" spans="1:11" x14ac:dyDescent="0.35">
      <c r="A37" s="79"/>
      <c r="B37" s="21">
        <v>0</v>
      </c>
      <c r="C37" s="5">
        <f t="shared" ref="C37:C56" si="5">IF(B37="","",IF(AND($C$4="TBRA-8%",$G$3&gt;=2017),SUM(B37*0.08),IF(AND($C$4="TBRA-COVID",$G$3&gt;=2017),SUM(B37*0.1),SUM(B37*0.04))))</f>
        <v>0</v>
      </c>
      <c r="D37" s="5">
        <f>IF(OR(C4=L6,C4=L7,C4=L8),C37*0.25,0)</f>
        <v>0</v>
      </c>
      <c r="E37" s="21">
        <v>0</v>
      </c>
      <c r="F37" s="42"/>
      <c r="G37" s="73">
        <f t="shared" ref="G37:G56" si="6">IF(E37&gt;0,SUM(E37/B37),0)</f>
        <v>0</v>
      </c>
      <c r="H37" s="5">
        <f t="shared" ref="H37:H84" si="7">SUM(G37*C37)</f>
        <v>0</v>
      </c>
      <c r="I37" s="74">
        <f t="shared" si="4"/>
        <v>0</v>
      </c>
      <c r="J37" s="80"/>
      <c r="K37" s="6"/>
    </row>
    <row r="38" spans="1:11" x14ac:dyDescent="0.35">
      <c r="A38" s="79"/>
      <c r="B38" s="21">
        <v>0</v>
      </c>
      <c r="C38" s="5">
        <f t="shared" si="5"/>
        <v>0</v>
      </c>
      <c r="D38" s="5">
        <f>IF(OR(C4=L6,C4=L7,C4=L8),C38*0.25,0)</f>
        <v>0</v>
      </c>
      <c r="E38" s="21">
        <v>0</v>
      </c>
      <c r="F38" s="42"/>
      <c r="G38" s="73">
        <f t="shared" si="6"/>
        <v>0</v>
      </c>
      <c r="H38" s="5">
        <f t="shared" si="7"/>
        <v>0</v>
      </c>
      <c r="I38" s="74">
        <f t="shared" si="4"/>
        <v>0</v>
      </c>
      <c r="J38" s="80"/>
      <c r="K38" s="6"/>
    </row>
    <row r="39" spans="1:11" x14ac:dyDescent="0.35">
      <c r="A39" s="79"/>
      <c r="B39" s="21">
        <v>0</v>
      </c>
      <c r="C39" s="5">
        <f t="shared" si="5"/>
        <v>0</v>
      </c>
      <c r="D39" s="5">
        <f>IF(OR(C4=L6,C4=L7,C4=L8),C39*0.25,0)</f>
        <v>0</v>
      </c>
      <c r="E39" s="21">
        <v>0</v>
      </c>
      <c r="F39" s="42"/>
      <c r="G39" s="73">
        <f t="shared" si="6"/>
        <v>0</v>
      </c>
      <c r="H39" s="5">
        <f t="shared" si="7"/>
        <v>0</v>
      </c>
      <c r="I39" s="74">
        <f t="shared" si="4"/>
        <v>0</v>
      </c>
      <c r="J39" s="80"/>
      <c r="K39" s="6"/>
    </row>
    <row r="40" spans="1:11" x14ac:dyDescent="0.35">
      <c r="A40" s="79"/>
      <c r="B40" s="21">
        <v>0</v>
      </c>
      <c r="C40" s="5">
        <f t="shared" si="5"/>
        <v>0</v>
      </c>
      <c r="D40" s="5">
        <f>IF(OR(C4=L6,C4=L7,C4=L8),C40*0.25,0)</f>
        <v>0</v>
      </c>
      <c r="E40" s="21">
        <v>0</v>
      </c>
      <c r="F40" s="42"/>
      <c r="G40" s="73">
        <f t="shared" si="6"/>
        <v>0</v>
      </c>
      <c r="H40" s="5">
        <f t="shared" si="7"/>
        <v>0</v>
      </c>
      <c r="I40" s="74">
        <f t="shared" si="4"/>
        <v>0</v>
      </c>
      <c r="J40" s="80"/>
      <c r="K40" s="6"/>
    </row>
    <row r="41" spans="1:11" x14ac:dyDescent="0.35">
      <c r="A41" s="79"/>
      <c r="B41" s="21">
        <v>0</v>
      </c>
      <c r="C41" s="5">
        <f t="shared" si="5"/>
        <v>0</v>
      </c>
      <c r="D41" s="5">
        <f>IF(OR(C4=L6,C4=L7,C4=L8),C41*0.25,0)</f>
        <v>0</v>
      </c>
      <c r="E41" s="21">
        <v>0</v>
      </c>
      <c r="F41" s="42"/>
      <c r="G41" s="73">
        <f t="shared" si="6"/>
        <v>0</v>
      </c>
      <c r="H41" s="5">
        <f t="shared" si="7"/>
        <v>0</v>
      </c>
      <c r="I41" s="74">
        <f t="shared" si="4"/>
        <v>0</v>
      </c>
      <c r="J41" s="80"/>
      <c r="K41" s="6"/>
    </row>
    <row r="42" spans="1:11" x14ac:dyDescent="0.35">
      <c r="A42" s="79"/>
      <c r="B42" s="21">
        <v>0</v>
      </c>
      <c r="C42" s="5">
        <f t="shared" si="5"/>
        <v>0</v>
      </c>
      <c r="D42" s="5">
        <f>IF(OR(C4=L6,C4=L7,C4=L8),C42*0.25,0)</f>
        <v>0</v>
      </c>
      <c r="E42" s="21">
        <v>0</v>
      </c>
      <c r="F42" s="42"/>
      <c r="G42" s="73">
        <f t="shared" si="6"/>
        <v>0</v>
      </c>
      <c r="H42" s="5">
        <f t="shared" si="7"/>
        <v>0</v>
      </c>
      <c r="I42" s="74">
        <f t="shared" si="4"/>
        <v>0</v>
      </c>
      <c r="J42" s="80"/>
      <c r="K42" s="6"/>
    </row>
    <row r="43" spans="1:11" x14ac:dyDescent="0.35">
      <c r="A43" s="79"/>
      <c r="B43" s="21">
        <v>0</v>
      </c>
      <c r="C43" s="5">
        <f t="shared" si="5"/>
        <v>0</v>
      </c>
      <c r="D43" s="5">
        <f>IF(OR(C4=L6,C4=L7,C4=L8),C43*0.25,0)</f>
        <v>0</v>
      </c>
      <c r="E43" s="21">
        <v>0</v>
      </c>
      <c r="F43" s="42"/>
      <c r="G43" s="73">
        <f t="shared" si="6"/>
        <v>0</v>
      </c>
      <c r="H43" s="5">
        <f t="shared" si="7"/>
        <v>0</v>
      </c>
      <c r="I43" s="74">
        <f t="shared" si="4"/>
        <v>0</v>
      </c>
      <c r="J43" s="80"/>
      <c r="K43" s="6"/>
    </row>
    <row r="44" spans="1:11" x14ac:dyDescent="0.35">
      <c r="A44" s="79"/>
      <c r="B44" s="21">
        <v>0</v>
      </c>
      <c r="C44" s="5">
        <f t="shared" si="5"/>
        <v>0</v>
      </c>
      <c r="D44" s="5">
        <f>IF(OR(C4=L6,C4=L7,C4=L8),C44*0.25,0)</f>
        <v>0</v>
      </c>
      <c r="E44" s="21">
        <v>0</v>
      </c>
      <c r="F44" s="42"/>
      <c r="G44" s="73">
        <f t="shared" si="6"/>
        <v>0</v>
      </c>
      <c r="H44" s="5">
        <f t="shared" si="7"/>
        <v>0</v>
      </c>
      <c r="I44" s="74">
        <f t="shared" si="4"/>
        <v>0</v>
      </c>
      <c r="J44" s="80"/>
      <c r="K44" s="6"/>
    </row>
    <row r="45" spans="1:11" x14ac:dyDescent="0.35">
      <c r="A45" s="79"/>
      <c r="B45" s="21">
        <v>0</v>
      </c>
      <c r="C45" s="5">
        <f t="shared" si="5"/>
        <v>0</v>
      </c>
      <c r="D45" s="5">
        <f>IF(OR(C4=L6,C4=L7,C4=L8),C45*0.25,0)</f>
        <v>0</v>
      </c>
      <c r="E45" s="21">
        <v>0</v>
      </c>
      <c r="F45" s="42"/>
      <c r="G45" s="73">
        <f t="shared" si="6"/>
        <v>0</v>
      </c>
      <c r="H45" s="5">
        <f t="shared" si="7"/>
        <v>0</v>
      </c>
      <c r="I45" s="74">
        <f t="shared" si="4"/>
        <v>0</v>
      </c>
      <c r="J45" s="80"/>
      <c r="K45" s="6"/>
    </row>
    <row r="46" spans="1:11" x14ac:dyDescent="0.35">
      <c r="A46" s="79"/>
      <c r="B46" s="21">
        <v>0</v>
      </c>
      <c r="C46" s="5">
        <f t="shared" si="5"/>
        <v>0</v>
      </c>
      <c r="D46" s="5">
        <f>IF(OR(C4=L6,C4=L7,C4=L8),C46*0.25,0)</f>
        <v>0</v>
      </c>
      <c r="E46" s="21">
        <v>0</v>
      </c>
      <c r="F46" s="42"/>
      <c r="G46" s="73">
        <f t="shared" si="6"/>
        <v>0</v>
      </c>
      <c r="H46" s="5">
        <f t="shared" si="7"/>
        <v>0</v>
      </c>
      <c r="I46" s="74">
        <f t="shared" si="4"/>
        <v>0</v>
      </c>
      <c r="J46" s="80"/>
      <c r="K46" s="6"/>
    </row>
    <row r="47" spans="1:11" x14ac:dyDescent="0.35">
      <c r="A47" s="79"/>
      <c r="B47" s="21">
        <v>0</v>
      </c>
      <c r="C47" s="5">
        <f t="shared" si="5"/>
        <v>0</v>
      </c>
      <c r="D47" s="5">
        <f>IF(OR(C4=L6,C4=L7,C4=L8),C47*0.25,0)</f>
        <v>0</v>
      </c>
      <c r="E47" s="21">
        <v>0</v>
      </c>
      <c r="F47" s="42"/>
      <c r="G47" s="73">
        <f t="shared" si="6"/>
        <v>0</v>
      </c>
      <c r="H47" s="5">
        <f t="shared" si="7"/>
        <v>0</v>
      </c>
      <c r="I47" s="74">
        <f t="shared" si="4"/>
        <v>0</v>
      </c>
      <c r="J47" s="80"/>
      <c r="K47" s="6"/>
    </row>
    <row r="48" spans="1:11" x14ac:dyDescent="0.35">
      <c r="A48" s="79"/>
      <c r="B48" s="21">
        <v>0</v>
      </c>
      <c r="C48" s="5">
        <f t="shared" si="5"/>
        <v>0</v>
      </c>
      <c r="D48" s="5">
        <f>IF(OR(C4=L6,C4=L7,C4=L8),C48*0.25,0)</f>
        <v>0</v>
      </c>
      <c r="E48" s="21">
        <v>0</v>
      </c>
      <c r="F48" s="42"/>
      <c r="G48" s="73">
        <f t="shared" si="6"/>
        <v>0</v>
      </c>
      <c r="H48" s="5">
        <f t="shared" si="7"/>
        <v>0</v>
      </c>
      <c r="I48" s="74">
        <f t="shared" si="4"/>
        <v>0</v>
      </c>
      <c r="J48" s="80"/>
      <c r="K48" s="6"/>
    </row>
    <row r="49" spans="1:11" x14ac:dyDescent="0.35">
      <c r="A49" s="79"/>
      <c r="B49" s="21">
        <v>0</v>
      </c>
      <c r="C49" s="5">
        <f t="shared" si="5"/>
        <v>0</v>
      </c>
      <c r="D49" s="5">
        <f>IF(OR(C4=L6,C4=L7,C4=L8),C49*0.25,0)</f>
        <v>0</v>
      </c>
      <c r="E49" s="21">
        <v>0</v>
      </c>
      <c r="F49" s="42"/>
      <c r="G49" s="73">
        <f t="shared" si="6"/>
        <v>0</v>
      </c>
      <c r="H49" s="5">
        <f t="shared" si="7"/>
        <v>0</v>
      </c>
      <c r="I49" s="74">
        <f t="shared" si="4"/>
        <v>0</v>
      </c>
      <c r="J49" s="80"/>
      <c r="K49" s="6"/>
    </row>
    <row r="50" spans="1:11" x14ac:dyDescent="0.35">
      <c r="A50" s="79"/>
      <c r="B50" s="21">
        <v>0</v>
      </c>
      <c r="C50" s="5">
        <f t="shared" si="5"/>
        <v>0</v>
      </c>
      <c r="D50" s="5">
        <f>IF(OR(C4=L6,C4=L7,C4=L8),C50*0.25,0)</f>
        <v>0</v>
      </c>
      <c r="E50" s="21">
        <v>0</v>
      </c>
      <c r="F50" s="42"/>
      <c r="G50" s="73">
        <f t="shared" si="6"/>
        <v>0</v>
      </c>
      <c r="H50" s="5">
        <f t="shared" si="7"/>
        <v>0</v>
      </c>
      <c r="I50" s="74">
        <f t="shared" si="4"/>
        <v>0</v>
      </c>
      <c r="J50" s="80"/>
      <c r="K50" s="6"/>
    </row>
    <row r="51" spans="1:11" x14ac:dyDescent="0.35">
      <c r="A51" s="79"/>
      <c r="B51" s="21">
        <v>0</v>
      </c>
      <c r="C51" s="5">
        <f t="shared" si="5"/>
        <v>0</v>
      </c>
      <c r="D51" s="5">
        <f>IF(OR(C4=L6,C4=L7,C4=L8),C51*0.25,0)</f>
        <v>0</v>
      </c>
      <c r="E51" s="21">
        <v>0</v>
      </c>
      <c r="F51" s="42"/>
      <c r="G51" s="73">
        <f t="shared" si="6"/>
        <v>0</v>
      </c>
      <c r="H51" s="5">
        <f t="shared" si="7"/>
        <v>0</v>
      </c>
      <c r="I51" s="74">
        <f t="shared" si="4"/>
        <v>0</v>
      </c>
      <c r="J51" s="80"/>
      <c r="K51" s="6"/>
    </row>
    <row r="52" spans="1:11" x14ac:dyDescent="0.35">
      <c r="A52" s="79"/>
      <c r="B52" s="21">
        <v>0</v>
      </c>
      <c r="C52" s="5">
        <f t="shared" si="5"/>
        <v>0</v>
      </c>
      <c r="D52" s="5">
        <f>IF(OR(C4=L6,C4=L7,C4=L8),C52*0.25,0)</f>
        <v>0</v>
      </c>
      <c r="E52" s="21">
        <v>0</v>
      </c>
      <c r="F52" s="42"/>
      <c r="G52" s="73">
        <f t="shared" si="6"/>
        <v>0</v>
      </c>
      <c r="H52" s="5">
        <f t="shared" si="7"/>
        <v>0</v>
      </c>
      <c r="I52" s="74">
        <f t="shared" si="4"/>
        <v>0</v>
      </c>
      <c r="J52" s="80"/>
      <c r="K52" s="6"/>
    </row>
    <row r="53" spans="1:11" x14ac:dyDescent="0.35">
      <c r="A53" s="79"/>
      <c r="B53" s="21">
        <v>0</v>
      </c>
      <c r="C53" s="5">
        <f t="shared" si="5"/>
        <v>0</v>
      </c>
      <c r="D53" s="5">
        <f>IF(OR(C4=L6,C4=L7,C4=L8),C53*0.25,0)</f>
        <v>0</v>
      </c>
      <c r="E53" s="21">
        <v>0</v>
      </c>
      <c r="F53" s="42"/>
      <c r="G53" s="73">
        <f t="shared" si="6"/>
        <v>0</v>
      </c>
      <c r="H53" s="5">
        <f t="shared" si="7"/>
        <v>0</v>
      </c>
      <c r="I53" s="74">
        <f t="shared" si="4"/>
        <v>0</v>
      </c>
      <c r="J53" s="80"/>
      <c r="K53" s="6"/>
    </row>
    <row r="54" spans="1:11" x14ac:dyDescent="0.35">
      <c r="A54" s="79"/>
      <c r="B54" s="21">
        <v>0</v>
      </c>
      <c r="C54" s="5">
        <f t="shared" si="5"/>
        <v>0</v>
      </c>
      <c r="D54" s="5">
        <f>IF(OR(C4=L6,C4=L7,C4=L8),C54*0.25,0)</f>
        <v>0</v>
      </c>
      <c r="E54" s="21">
        <v>0</v>
      </c>
      <c r="F54" s="42"/>
      <c r="G54" s="73">
        <f t="shared" si="6"/>
        <v>0</v>
      </c>
      <c r="H54" s="5">
        <f t="shared" si="7"/>
        <v>0</v>
      </c>
      <c r="I54" s="74">
        <f t="shared" si="4"/>
        <v>0</v>
      </c>
      <c r="J54" s="80"/>
      <c r="K54" s="6"/>
    </row>
    <row r="55" spans="1:11" x14ac:dyDescent="0.35">
      <c r="A55" s="79"/>
      <c r="B55" s="21">
        <v>0</v>
      </c>
      <c r="C55" s="5">
        <f t="shared" si="5"/>
        <v>0</v>
      </c>
      <c r="D55" s="5">
        <f>IF(OR(C4=L6,C4=L7,C4=L8),C55*0.25,0)</f>
        <v>0</v>
      </c>
      <c r="E55" s="21">
        <v>0</v>
      </c>
      <c r="F55" s="42"/>
      <c r="G55" s="73">
        <f t="shared" si="6"/>
        <v>0</v>
      </c>
      <c r="H55" s="5">
        <f t="shared" si="7"/>
        <v>0</v>
      </c>
      <c r="I55" s="74">
        <f t="shared" si="4"/>
        <v>0</v>
      </c>
      <c r="J55" s="80"/>
      <c r="K55" s="6"/>
    </row>
    <row r="56" spans="1:11" x14ac:dyDescent="0.35">
      <c r="A56" s="79"/>
      <c r="B56" s="21">
        <v>0</v>
      </c>
      <c r="C56" s="5">
        <f t="shared" si="5"/>
        <v>0</v>
      </c>
      <c r="D56" s="5">
        <f>IF(OR(C4=L6,C4=L7,C4=L8),C56*0.25,0)</f>
        <v>0</v>
      </c>
      <c r="E56" s="21">
        <v>0</v>
      </c>
      <c r="F56" s="42"/>
      <c r="G56" s="73">
        <f t="shared" si="6"/>
        <v>0</v>
      </c>
      <c r="H56" s="5">
        <f t="shared" si="7"/>
        <v>0</v>
      </c>
      <c r="I56" s="74">
        <f t="shared" si="4"/>
        <v>0</v>
      </c>
      <c r="J56" s="80"/>
      <c r="K56" s="6"/>
    </row>
    <row r="57" spans="1:11" x14ac:dyDescent="0.35">
      <c r="A57" s="38"/>
      <c r="B57" s="21">
        <v>0</v>
      </c>
      <c r="C57" s="5">
        <f>IF(B57="","",IF(AND($C$4="TBRA-8%",$G$3&gt;=2017),SUM(B57*0.08),IF(AND($C$4="TBRA-COVID",$G$3&gt;=2017),SUM(B57*0.1),SUM(B57*0.04))))</f>
        <v>0</v>
      </c>
      <c r="D57" s="5">
        <f>IF(OR(C4=L6,C4=L7,C4=L8),C57*0.25,0)</f>
        <v>0</v>
      </c>
      <c r="E57" s="21">
        <v>0</v>
      </c>
      <c r="F57" s="42"/>
      <c r="G57" s="73">
        <f t="shared" ref="G57:G84" si="8">IF(E57&gt;0,SUM(E57/B57),0)</f>
        <v>0</v>
      </c>
      <c r="H57" s="5">
        <f t="shared" si="7"/>
        <v>0</v>
      </c>
      <c r="I57" s="74">
        <f t="shared" si="4"/>
        <v>0</v>
      </c>
      <c r="K57" s="6"/>
    </row>
    <row r="58" spans="1:11" x14ac:dyDescent="0.35">
      <c r="A58" s="38"/>
      <c r="B58" s="21">
        <v>0</v>
      </c>
      <c r="C58" s="5">
        <f t="shared" ref="C58:C84" si="9">IF(B58="","",IF(AND($C$4="TBRA-8%",$G$3&gt;=2017),SUM(B58*0.08),IF(AND($C$4="TBRA-COVID",$G$3&gt;=2017),SUM(B58*0.1),SUM(B58*0.04))))</f>
        <v>0</v>
      </c>
      <c r="D58" s="5">
        <f>IF(OR(C4=L6,C4=L7,C4=L8),C58*0.25,0)</f>
        <v>0</v>
      </c>
      <c r="E58" s="21">
        <v>0</v>
      </c>
      <c r="F58" s="42"/>
      <c r="G58" s="73">
        <f t="shared" si="8"/>
        <v>0</v>
      </c>
      <c r="H58" s="5">
        <f t="shared" si="7"/>
        <v>0</v>
      </c>
      <c r="I58" s="74">
        <f t="shared" si="4"/>
        <v>0</v>
      </c>
      <c r="K58" s="6"/>
    </row>
    <row r="59" spans="1:11" x14ac:dyDescent="0.35">
      <c r="A59" s="38"/>
      <c r="B59" s="21">
        <v>0</v>
      </c>
      <c r="C59" s="5">
        <f t="shared" si="9"/>
        <v>0</v>
      </c>
      <c r="D59" s="5">
        <f>IF(OR(C4=L6,C4=L7,C4=L8),C59*0.25,0)</f>
        <v>0</v>
      </c>
      <c r="E59" s="21">
        <v>0</v>
      </c>
      <c r="F59" s="42"/>
      <c r="G59" s="73">
        <f t="shared" si="8"/>
        <v>0</v>
      </c>
      <c r="H59" s="5">
        <f t="shared" si="7"/>
        <v>0</v>
      </c>
      <c r="I59" s="74">
        <f t="shared" si="4"/>
        <v>0</v>
      </c>
    </row>
    <row r="60" spans="1:11" x14ac:dyDescent="0.35">
      <c r="A60" s="38"/>
      <c r="B60" s="21">
        <v>0</v>
      </c>
      <c r="C60" s="5">
        <f t="shared" si="9"/>
        <v>0</v>
      </c>
      <c r="D60" s="5">
        <f>IF(OR(C4=L6,C4=L7,C4=L8),C60*0.25,0)</f>
        <v>0</v>
      </c>
      <c r="E60" s="21">
        <v>0</v>
      </c>
      <c r="F60" s="42"/>
      <c r="G60" s="73">
        <f t="shared" si="8"/>
        <v>0</v>
      </c>
      <c r="H60" s="5">
        <f t="shared" si="7"/>
        <v>0</v>
      </c>
      <c r="I60" s="74">
        <f t="shared" si="4"/>
        <v>0</v>
      </c>
    </row>
    <row r="61" spans="1:11" x14ac:dyDescent="0.35">
      <c r="A61" s="38"/>
      <c r="B61" s="21">
        <v>0</v>
      </c>
      <c r="C61" s="5">
        <f t="shared" si="9"/>
        <v>0</v>
      </c>
      <c r="D61" s="5">
        <f>IF(OR(C4=L6,C4=L7,C4=L8),C61*0.25,0)</f>
        <v>0</v>
      </c>
      <c r="E61" s="21">
        <v>0</v>
      </c>
      <c r="F61" s="42"/>
      <c r="G61" s="73">
        <f t="shared" si="8"/>
        <v>0</v>
      </c>
      <c r="H61" s="5">
        <f t="shared" si="7"/>
        <v>0</v>
      </c>
      <c r="I61" s="74">
        <f t="shared" si="4"/>
        <v>0</v>
      </c>
    </row>
    <row r="62" spans="1:11" x14ac:dyDescent="0.35">
      <c r="A62" s="38"/>
      <c r="B62" s="21">
        <v>0</v>
      </c>
      <c r="C62" s="5">
        <f t="shared" si="9"/>
        <v>0</v>
      </c>
      <c r="D62" s="5">
        <f>IF(OR(C4=L6,C4=L7,C4=L8),C62*0.25,0)</f>
        <v>0</v>
      </c>
      <c r="E62" s="21">
        <v>0</v>
      </c>
      <c r="F62" s="42"/>
      <c r="G62" s="73">
        <f t="shared" si="8"/>
        <v>0</v>
      </c>
      <c r="H62" s="5">
        <f t="shared" si="7"/>
        <v>0</v>
      </c>
      <c r="I62" s="74">
        <f t="shared" si="4"/>
        <v>0</v>
      </c>
    </row>
    <row r="63" spans="1:11" x14ac:dyDescent="0.35">
      <c r="A63" s="38"/>
      <c r="B63" s="21">
        <v>0</v>
      </c>
      <c r="C63" s="5">
        <f t="shared" si="9"/>
        <v>0</v>
      </c>
      <c r="D63" s="5">
        <f>IF(OR(C4=L6,C4=L7,C4=L8),C63*0.25,0)</f>
        <v>0</v>
      </c>
      <c r="E63" s="21">
        <v>0</v>
      </c>
      <c r="F63" s="42"/>
      <c r="G63" s="73">
        <f t="shared" si="8"/>
        <v>0</v>
      </c>
      <c r="H63" s="5">
        <f t="shared" si="7"/>
        <v>0</v>
      </c>
      <c r="I63" s="74">
        <f t="shared" si="4"/>
        <v>0</v>
      </c>
    </row>
    <row r="64" spans="1:11" x14ac:dyDescent="0.35">
      <c r="A64" s="38"/>
      <c r="B64" s="21">
        <v>0</v>
      </c>
      <c r="C64" s="5">
        <f t="shared" si="9"/>
        <v>0</v>
      </c>
      <c r="D64" s="5">
        <f>IF(OR(C4=L6,C4=L7,C4=L8),C64*0.25,0)</f>
        <v>0</v>
      </c>
      <c r="E64" s="21">
        <v>0</v>
      </c>
      <c r="F64" s="42"/>
      <c r="G64" s="73">
        <f t="shared" si="8"/>
        <v>0</v>
      </c>
      <c r="H64" s="5">
        <f t="shared" si="7"/>
        <v>0</v>
      </c>
      <c r="I64" s="74">
        <f t="shared" si="4"/>
        <v>0</v>
      </c>
    </row>
    <row r="65" spans="1:9" x14ac:dyDescent="0.35">
      <c r="A65" s="38"/>
      <c r="B65" s="21">
        <v>0</v>
      </c>
      <c r="C65" s="5">
        <f t="shared" si="9"/>
        <v>0</v>
      </c>
      <c r="D65" s="5">
        <f>IF(OR(C4=L6,C4=L7,C4=L8),C65*0.25,0)</f>
        <v>0</v>
      </c>
      <c r="E65" s="21">
        <v>0</v>
      </c>
      <c r="F65" s="42"/>
      <c r="G65" s="73">
        <f t="shared" si="8"/>
        <v>0</v>
      </c>
      <c r="H65" s="5">
        <f t="shared" si="7"/>
        <v>0</v>
      </c>
      <c r="I65" s="74">
        <f t="shared" si="4"/>
        <v>0</v>
      </c>
    </row>
    <row r="66" spans="1:9" x14ac:dyDescent="0.35">
      <c r="A66" s="38"/>
      <c r="B66" s="21">
        <v>0</v>
      </c>
      <c r="C66" s="5">
        <f t="shared" si="9"/>
        <v>0</v>
      </c>
      <c r="D66" s="5">
        <f>IF(OR(C4=L6,C4=L7,C4=L8),C66*0.25,0)</f>
        <v>0</v>
      </c>
      <c r="E66" s="21">
        <v>0</v>
      </c>
      <c r="F66" s="42"/>
      <c r="G66" s="73">
        <f t="shared" si="8"/>
        <v>0</v>
      </c>
      <c r="H66" s="5">
        <f t="shared" si="7"/>
        <v>0</v>
      </c>
      <c r="I66" s="74">
        <f t="shared" si="4"/>
        <v>0</v>
      </c>
    </row>
    <row r="67" spans="1:9" x14ac:dyDescent="0.35">
      <c r="A67" s="38"/>
      <c r="B67" s="21">
        <v>0</v>
      </c>
      <c r="C67" s="5">
        <f t="shared" si="9"/>
        <v>0</v>
      </c>
      <c r="D67" s="5">
        <f>IF(OR(C4=L6,C4=L7,C4=L8),C67*0.25,0)</f>
        <v>0</v>
      </c>
      <c r="E67" s="21">
        <v>0</v>
      </c>
      <c r="F67" s="42"/>
      <c r="G67" s="73">
        <f t="shared" si="8"/>
        <v>0</v>
      </c>
      <c r="H67" s="5">
        <f t="shared" si="7"/>
        <v>0</v>
      </c>
      <c r="I67" s="74">
        <f t="shared" si="4"/>
        <v>0</v>
      </c>
    </row>
    <row r="68" spans="1:9" x14ac:dyDescent="0.35">
      <c r="A68" s="38"/>
      <c r="B68" s="21">
        <v>0</v>
      </c>
      <c r="C68" s="5">
        <f t="shared" si="9"/>
        <v>0</v>
      </c>
      <c r="D68" s="5">
        <f>IF(OR(C4=L6,C4=L7,C4=L8),C68*0.25,0)</f>
        <v>0</v>
      </c>
      <c r="E68" s="21">
        <v>0</v>
      </c>
      <c r="F68" s="42"/>
      <c r="G68" s="73">
        <f t="shared" si="8"/>
        <v>0</v>
      </c>
      <c r="H68" s="5">
        <f t="shared" si="7"/>
        <v>0</v>
      </c>
      <c r="I68" s="74">
        <f t="shared" si="4"/>
        <v>0</v>
      </c>
    </row>
    <row r="69" spans="1:9" x14ac:dyDescent="0.35">
      <c r="A69" s="38"/>
      <c r="B69" s="21">
        <v>0</v>
      </c>
      <c r="C69" s="5">
        <f t="shared" si="9"/>
        <v>0</v>
      </c>
      <c r="D69" s="5">
        <f>IF(OR(C4=L6,C4=L7,C4=L8),C69*0.25,0)</f>
        <v>0</v>
      </c>
      <c r="E69" s="21">
        <v>0</v>
      </c>
      <c r="F69" s="42"/>
      <c r="G69" s="73">
        <f t="shared" si="8"/>
        <v>0</v>
      </c>
      <c r="H69" s="5">
        <f t="shared" si="7"/>
        <v>0</v>
      </c>
      <c r="I69" s="74">
        <f t="shared" si="4"/>
        <v>0</v>
      </c>
    </row>
    <row r="70" spans="1:9" x14ac:dyDescent="0.35">
      <c r="A70" s="38"/>
      <c r="B70" s="21">
        <v>0</v>
      </c>
      <c r="C70" s="5">
        <f t="shared" si="9"/>
        <v>0</v>
      </c>
      <c r="D70" s="5">
        <f>IF(OR(C4=L6,C4=L7,C4=L8),C70*0.25,0)</f>
        <v>0</v>
      </c>
      <c r="E70" s="21">
        <v>0</v>
      </c>
      <c r="F70" s="42"/>
      <c r="G70" s="73">
        <f t="shared" si="8"/>
        <v>0</v>
      </c>
      <c r="H70" s="5">
        <f t="shared" si="7"/>
        <v>0</v>
      </c>
      <c r="I70" s="74">
        <f t="shared" si="4"/>
        <v>0</v>
      </c>
    </row>
    <row r="71" spans="1:9" x14ac:dyDescent="0.35">
      <c r="A71" s="38"/>
      <c r="B71" s="21">
        <v>0</v>
      </c>
      <c r="C71" s="5">
        <f t="shared" si="9"/>
        <v>0</v>
      </c>
      <c r="D71" s="5">
        <f>IF(OR(C4=L6,C4=L7,C4=L8),C71*0.25,0)</f>
        <v>0</v>
      </c>
      <c r="E71" s="21">
        <v>0</v>
      </c>
      <c r="F71" s="42"/>
      <c r="G71" s="73">
        <f t="shared" si="8"/>
        <v>0</v>
      </c>
      <c r="H71" s="5">
        <f t="shared" si="7"/>
        <v>0</v>
      </c>
      <c r="I71" s="74">
        <f t="shared" si="4"/>
        <v>0</v>
      </c>
    </row>
    <row r="72" spans="1:9" x14ac:dyDescent="0.35">
      <c r="A72" s="38"/>
      <c r="B72" s="21">
        <v>0</v>
      </c>
      <c r="C72" s="5">
        <f t="shared" si="9"/>
        <v>0</v>
      </c>
      <c r="D72" s="5">
        <f>IF(OR(C4=L6,C4=L7,C4=L8),C72*0.25,0)</f>
        <v>0</v>
      </c>
      <c r="E72" s="21">
        <v>0</v>
      </c>
      <c r="F72" s="42"/>
      <c r="G72" s="73">
        <f t="shared" si="8"/>
        <v>0</v>
      </c>
      <c r="H72" s="5">
        <f t="shared" si="7"/>
        <v>0</v>
      </c>
      <c r="I72" s="74">
        <f t="shared" si="4"/>
        <v>0</v>
      </c>
    </row>
    <row r="73" spans="1:9" x14ac:dyDescent="0.35">
      <c r="A73" s="38"/>
      <c r="B73" s="21">
        <v>0</v>
      </c>
      <c r="C73" s="5">
        <f t="shared" si="9"/>
        <v>0</v>
      </c>
      <c r="D73" s="5">
        <f>IF(OR(C4=L6,C4=L7,C4=L8),C73*0.25,0)</f>
        <v>0</v>
      </c>
      <c r="E73" s="21">
        <v>0</v>
      </c>
      <c r="F73" s="42"/>
      <c r="G73" s="73">
        <f t="shared" si="8"/>
        <v>0</v>
      </c>
      <c r="H73" s="5">
        <f t="shared" si="7"/>
        <v>0</v>
      </c>
      <c r="I73" s="74">
        <f t="shared" si="4"/>
        <v>0</v>
      </c>
    </row>
    <row r="74" spans="1:9" x14ac:dyDescent="0.35">
      <c r="A74" s="38"/>
      <c r="B74" s="21">
        <v>0</v>
      </c>
      <c r="C74" s="5">
        <f t="shared" si="9"/>
        <v>0</v>
      </c>
      <c r="D74" s="5">
        <f>IF(OR(C4=L6,C4=L7,C4=L8),C74*0.25,0)</f>
        <v>0</v>
      </c>
      <c r="E74" s="21">
        <v>0</v>
      </c>
      <c r="F74" s="42"/>
      <c r="G74" s="73">
        <f t="shared" si="8"/>
        <v>0</v>
      </c>
      <c r="H74" s="5">
        <f t="shared" si="7"/>
        <v>0</v>
      </c>
      <c r="I74" s="74">
        <f t="shared" ref="I74:I137" si="10">MAX($D74,$H74)</f>
        <v>0</v>
      </c>
    </row>
    <row r="75" spans="1:9" x14ac:dyDescent="0.35">
      <c r="A75" s="38"/>
      <c r="B75" s="21">
        <v>0</v>
      </c>
      <c r="C75" s="5">
        <f t="shared" si="9"/>
        <v>0</v>
      </c>
      <c r="D75" s="5">
        <f>IF(OR(C4=L6,C4=L7,C4=L8),C75*0.25,0)</f>
        <v>0</v>
      </c>
      <c r="E75" s="21">
        <v>0</v>
      </c>
      <c r="F75" s="42"/>
      <c r="G75" s="73">
        <f t="shared" si="8"/>
        <v>0</v>
      </c>
      <c r="H75" s="5">
        <f t="shared" si="7"/>
        <v>0</v>
      </c>
      <c r="I75" s="74">
        <f t="shared" si="10"/>
        <v>0</v>
      </c>
    </row>
    <row r="76" spans="1:9" x14ac:dyDescent="0.35">
      <c r="A76" s="38"/>
      <c r="B76" s="21">
        <v>0</v>
      </c>
      <c r="C76" s="5">
        <f t="shared" si="9"/>
        <v>0</v>
      </c>
      <c r="D76" s="5">
        <f>IF(OR(C4=L6,C4=L7,C4=L8),C76*0.25,0)</f>
        <v>0</v>
      </c>
      <c r="E76" s="21">
        <v>0</v>
      </c>
      <c r="F76" s="42"/>
      <c r="G76" s="73">
        <f t="shared" si="8"/>
        <v>0</v>
      </c>
      <c r="H76" s="5">
        <f t="shared" si="7"/>
        <v>0</v>
      </c>
      <c r="I76" s="74">
        <f t="shared" si="10"/>
        <v>0</v>
      </c>
    </row>
    <row r="77" spans="1:9" x14ac:dyDescent="0.35">
      <c r="A77" s="38"/>
      <c r="B77" s="21">
        <v>0</v>
      </c>
      <c r="C77" s="5">
        <f t="shared" si="9"/>
        <v>0</v>
      </c>
      <c r="D77" s="5">
        <f>IF(OR(C4=L6,C4=L7,C4=L8),C77*0.25,0)</f>
        <v>0</v>
      </c>
      <c r="E77" s="21">
        <v>0</v>
      </c>
      <c r="F77" s="42"/>
      <c r="G77" s="73">
        <f t="shared" si="8"/>
        <v>0</v>
      </c>
      <c r="H77" s="5">
        <f t="shared" si="7"/>
        <v>0</v>
      </c>
      <c r="I77" s="74">
        <f t="shared" si="10"/>
        <v>0</v>
      </c>
    </row>
    <row r="78" spans="1:9" x14ac:dyDescent="0.35">
      <c r="A78" s="38"/>
      <c r="B78" s="21">
        <v>0</v>
      </c>
      <c r="C78" s="5">
        <f t="shared" si="9"/>
        <v>0</v>
      </c>
      <c r="D78" s="5">
        <f>IF(OR(C4=L6,C4=L7,C4=L8),C78*0.25,0)</f>
        <v>0</v>
      </c>
      <c r="E78" s="21">
        <v>0</v>
      </c>
      <c r="F78" s="42"/>
      <c r="G78" s="73">
        <f t="shared" si="8"/>
        <v>0</v>
      </c>
      <c r="H78" s="5">
        <f t="shared" si="7"/>
        <v>0</v>
      </c>
      <c r="I78" s="74">
        <f t="shared" si="10"/>
        <v>0</v>
      </c>
    </row>
    <row r="79" spans="1:9" x14ac:dyDescent="0.35">
      <c r="A79" s="38"/>
      <c r="B79" s="21">
        <v>0</v>
      </c>
      <c r="C79" s="5">
        <f t="shared" si="9"/>
        <v>0</v>
      </c>
      <c r="D79" s="5">
        <f>IF(OR(C4=L6,C4=L7,C4=L8),C79*0.25,0)</f>
        <v>0</v>
      </c>
      <c r="E79" s="21">
        <v>0</v>
      </c>
      <c r="F79" s="42"/>
      <c r="G79" s="73">
        <f t="shared" si="8"/>
        <v>0</v>
      </c>
      <c r="H79" s="5">
        <f t="shared" si="7"/>
        <v>0</v>
      </c>
      <c r="I79" s="74">
        <f t="shared" si="10"/>
        <v>0</v>
      </c>
    </row>
    <row r="80" spans="1:9" x14ac:dyDescent="0.35">
      <c r="A80" s="38"/>
      <c r="B80" s="21">
        <v>0</v>
      </c>
      <c r="C80" s="5">
        <f t="shared" si="9"/>
        <v>0</v>
      </c>
      <c r="D80" s="5">
        <f>IF(OR(C4=L6,C4=L7,C4=L8),C80*0.25,0)</f>
        <v>0</v>
      </c>
      <c r="E80" s="21">
        <v>0</v>
      </c>
      <c r="F80" s="42"/>
      <c r="G80" s="73">
        <f t="shared" si="8"/>
        <v>0</v>
      </c>
      <c r="H80" s="5">
        <f t="shared" si="7"/>
        <v>0</v>
      </c>
      <c r="I80" s="74">
        <f t="shared" si="10"/>
        <v>0</v>
      </c>
    </row>
    <row r="81" spans="1:9" x14ac:dyDescent="0.35">
      <c r="A81" s="38"/>
      <c r="B81" s="21">
        <v>0</v>
      </c>
      <c r="C81" s="5">
        <f t="shared" si="9"/>
        <v>0</v>
      </c>
      <c r="D81" s="5">
        <f>IF(OR(C4=L6,C4=L7,C4=L8),C81*0.25,0)</f>
        <v>0</v>
      </c>
      <c r="E81" s="21">
        <v>0</v>
      </c>
      <c r="F81" s="42"/>
      <c r="G81" s="73">
        <f t="shared" si="8"/>
        <v>0</v>
      </c>
      <c r="H81" s="5">
        <f t="shared" si="7"/>
        <v>0</v>
      </c>
      <c r="I81" s="74">
        <f t="shared" si="10"/>
        <v>0</v>
      </c>
    </row>
    <row r="82" spans="1:9" x14ac:dyDescent="0.35">
      <c r="A82" s="38"/>
      <c r="B82" s="21">
        <v>0</v>
      </c>
      <c r="C82" s="5">
        <f t="shared" si="9"/>
        <v>0</v>
      </c>
      <c r="D82" s="5">
        <f>IF(OR(C4=L6,C4=L7,C4=L8),C82*0.25,0)</f>
        <v>0</v>
      </c>
      <c r="E82" s="21">
        <v>0</v>
      </c>
      <c r="F82" s="42"/>
      <c r="G82" s="73">
        <f t="shared" si="8"/>
        <v>0</v>
      </c>
      <c r="H82" s="5">
        <f t="shared" si="7"/>
        <v>0</v>
      </c>
      <c r="I82" s="74">
        <f t="shared" si="10"/>
        <v>0</v>
      </c>
    </row>
    <row r="83" spans="1:9" x14ac:dyDescent="0.35">
      <c r="A83" s="38"/>
      <c r="B83" s="21">
        <v>0</v>
      </c>
      <c r="C83" s="5">
        <f t="shared" si="9"/>
        <v>0</v>
      </c>
      <c r="D83" s="5">
        <f>IF(OR(C4=L6,C4=L7,C4=L8),C83*0.25,0)</f>
        <v>0</v>
      </c>
      <c r="E83" s="21">
        <v>0</v>
      </c>
      <c r="F83" s="42"/>
      <c r="G83" s="73">
        <f t="shared" si="8"/>
        <v>0</v>
      </c>
      <c r="H83" s="5">
        <f t="shared" si="7"/>
        <v>0</v>
      </c>
      <c r="I83" s="74">
        <f t="shared" si="10"/>
        <v>0</v>
      </c>
    </row>
    <row r="84" spans="1:9" x14ac:dyDescent="0.35">
      <c r="A84" s="38"/>
      <c r="B84" s="21">
        <v>0</v>
      </c>
      <c r="C84" s="5">
        <f t="shared" si="9"/>
        <v>0</v>
      </c>
      <c r="D84" s="5">
        <f>IF(OR(C4=L6,C4=L7,C4=L8),C84*0.25,0)</f>
        <v>0</v>
      </c>
      <c r="E84" s="21">
        <v>0</v>
      </c>
      <c r="F84" s="42"/>
      <c r="G84" s="73">
        <f t="shared" si="8"/>
        <v>0</v>
      </c>
      <c r="H84" s="5">
        <f t="shared" si="7"/>
        <v>0</v>
      </c>
      <c r="I84" s="74">
        <f t="shared" si="10"/>
        <v>0</v>
      </c>
    </row>
    <row r="85" spans="1:9" x14ac:dyDescent="0.35">
      <c r="A85" s="79"/>
      <c r="B85" s="21">
        <v>0</v>
      </c>
      <c r="C85" s="5">
        <f t="shared" ref="C85:C104" si="11">IF(B85="","",IF(AND($C$4="TBRA-8%",$G$3&gt;=2017),SUM(B85*0.08),IF(AND($C$4="TBRA-COVID",$G$3&gt;=2017),SUM(B85*0.1),SUM(B85*0.04))))</f>
        <v>0</v>
      </c>
      <c r="D85" s="5">
        <f>IF(OR(C4=L6,C4=L7,C4=L8),C85*0.25,0)</f>
        <v>0</v>
      </c>
      <c r="E85" s="21">
        <v>0</v>
      </c>
      <c r="F85" s="42"/>
      <c r="G85" s="73">
        <f t="shared" ref="G85:G104" si="12">IF(E85&gt;0,SUM(E85/B85),0)</f>
        <v>0</v>
      </c>
      <c r="H85" s="5">
        <f t="shared" ref="H85:H104" si="13">SUM(G85*C85)</f>
        <v>0</v>
      </c>
      <c r="I85" s="74">
        <f t="shared" si="10"/>
        <v>0</v>
      </c>
    </row>
    <row r="86" spans="1:9" x14ac:dyDescent="0.35">
      <c r="A86" s="79"/>
      <c r="B86" s="21">
        <v>0</v>
      </c>
      <c r="C86" s="5">
        <f t="shared" si="11"/>
        <v>0</v>
      </c>
      <c r="D86" s="5">
        <f>IF(OR(C4=L6,C4=L7,C4=L8),C86*0.25,0)</f>
        <v>0</v>
      </c>
      <c r="E86" s="21">
        <v>0</v>
      </c>
      <c r="F86" s="42"/>
      <c r="G86" s="73">
        <f t="shared" si="12"/>
        <v>0</v>
      </c>
      <c r="H86" s="5">
        <f t="shared" si="13"/>
        <v>0</v>
      </c>
      <c r="I86" s="74">
        <f t="shared" si="10"/>
        <v>0</v>
      </c>
    </row>
    <row r="87" spans="1:9" x14ac:dyDescent="0.35">
      <c r="A87" s="79"/>
      <c r="B87" s="21">
        <v>0</v>
      </c>
      <c r="C87" s="5">
        <f t="shared" si="11"/>
        <v>0</v>
      </c>
      <c r="D87" s="5">
        <f>IF(OR(C4=L6,C4=L7,C4=L8),C87*0.25,0)</f>
        <v>0</v>
      </c>
      <c r="E87" s="21">
        <v>0</v>
      </c>
      <c r="F87" s="42"/>
      <c r="G87" s="73">
        <f t="shared" si="12"/>
        <v>0</v>
      </c>
      <c r="H87" s="5">
        <f t="shared" si="13"/>
        <v>0</v>
      </c>
      <c r="I87" s="74">
        <f t="shared" si="10"/>
        <v>0</v>
      </c>
    </row>
    <row r="88" spans="1:9" x14ac:dyDescent="0.35">
      <c r="A88" s="79"/>
      <c r="B88" s="21">
        <v>0</v>
      </c>
      <c r="C88" s="5">
        <f t="shared" si="11"/>
        <v>0</v>
      </c>
      <c r="D88" s="5">
        <f>IF(OR(C4=L6,C4=L7,C4=L8),C88*0.25,0)</f>
        <v>0</v>
      </c>
      <c r="E88" s="21">
        <v>0</v>
      </c>
      <c r="F88" s="42"/>
      <c r="G88" s="73">
        <f t="shared" si="12"/>
        <v>0</v>
      </c>
      <c r="H88" s="5">
        <f t="shared" si="13"/>
        <v>0</v>
      </c>
      <c r="I88" s="74">
        <f t="shared" si="10"/>
        <v>0</v>
      </c>
    </row>
    <row r="89" spans="1:9" x14ac:dyDescent="0.35">
      <c r="A89" s="79"/>
      <c r="B89" s="21">
        <v>0</v>
      </c>
      <c r="C89" s="5">
        <f t="shared" si="11"/>
        <v>0</v>
      </c>
      <c r="D89" s="5">
        <f>IF(OR(C4=L6,C4=L7,C4=L8),C89*0.25,0)</f>
        <v>0</v>
      </c>
      <c r="E89" s="21">
        <v>0</v>
      </c>
      <c r="F89" s="42"/>
      <c r="G89" s="73">
        <f t="shared" si="12"/>
        <v>0</v>
      </c>
      <c r="H89" s="5">
        <f t="shared" si="13"/>
        <v>0</v>
      </c>
      <c r="I89" s="74">
        <f t="shared" si="10"/>
        <v>0</v>
      </c>
    </row>
    <row r="90" spans="1:9" x14ac:dyDescent="0.35">
      <c r="A90" s="79"/>
      <c r="B90" s="21">
        <v>0</v>
      </c>
      <c r="C90" s="5">
        <f t="shared" si="11"/>
        <v>0</v>
      </c>
      <c r="D90" s="5">
        <f>IF(OR(C4=L6,C4=L7,C4=L8),C90*0.25,0)</f>
        <v>0</v>
      </c>
      <c r="E90" s="21">
        <v>0</v>
      </c>
      <c r="F90" s="42"/>
      <c r="G90" s="73">
        <f t="shared" si="12"/>
        <v>0</v>
      </c>
      <c r="H90" s="5">
        <f t="shared" si="13"/>
        <v>0</v>
      </c>
      <c r="I90" s="74">
        <f t="shared" si="10"/>
        <v>0</v>
      </c>
    </row>
    <row r="91" spans="1:9" x14ac:dyDescent="0.35">
      <c r="A91" s="79"/>
      <c r="B91" s="21">
        <v>0</v>
      </c>
      <c r="C91" s="5">
        <f t="shared" si="11"/>
        <v>0</v>
      </c>
      <c r="D91" s="5">
        <f>IF(OR(C4=L6,C4=L7,C4=L8),C91*0.25,0)</f>
        <v>0</v>
      </c>
      <c r="E91" s="21">
        <v>0</v>
      </c>
      <c r="F91" s="42"/>
      <c r="G91" s="73">
        <f t="shared" si="12"/>
        <v>0</v>
      </c>
      <c r="H91" s="5">
        <f t="shared" si="13"/>
        <v>0</v>
      </c>
      <c r="I91" s="74">
        <f t="shared" si="10"/>
        <v>0</v>
      </c>
    </row>
    <row r="92" spans="1:9" x14ac:dyDescent="0.35">
      <c r="A92" s="79"/>
      <c r="B92" s="21">
        <v>0</v>
      </c>
      <c r="C92" s="5">
        <f t="shared" si="11"/>
        <v>0</v>
      </c>
      <c r="D92" s="5">
        <f>IF(OR(C4=L6,C4=L7,C4=L8),C92*0.25,0)</f>
        <v>0</v>
      </c>
      <c r="E92" s="21">
        <v>0</v>
      </c>
      <c r="F92" s="42"/>
      <c r="G92" s="73">
        <f t="shared" si="12"/>
        <v>0</v>
      </c>
      <c r="H92" s="5">
        <f t="shared" si="13"/>
        <v>0</v>
      </c>
      <c r="I92" s="74">
        <f t="shared" si="10"/>
        <v>0</v>
      </c>
    </row>
    <row r="93" spans="1:9" x14ac:dyDescent="0.35">
      <c r="A93" s="79"/>
      <c r="B93" s="21">
        <v>0</v>
      </c>
      <c r="C93" s="5">
        <f t="shared" si="11"/>
        <v>0</v>
      </c>
      <c r="D93" s="5">
        <f>IF(OR(C4=L6,C4=L7,C4=L8),C93*0.25,0)</f>
        <v>0</v>
      </c>
      <c r="E93" s="21">
        <v>0</v>
      </c>
      <c r="F93" s="42"/>
      <c r="G93" s="73">
        <f t="shared" si="12"/>
        <v>0</v>
      </c>
      <c r="H93" s="5">
        <f t="shared" si="13"/>
        <v>0</v>
      </c>
      <c r="I93" s="74">
        <f t="shared" si="10"/>
        <v>0</v>
      </c>
    </row>
    <row r="94" spans="1:9" x14ac:dyDescent="0.35">
      <c r="A94" s="79"/>
      <c r="B94" s="21">
        <v>0</v>
      </c>
      <c r="C94" s="5">
        <f t="shared" si="11"/>
        <v>0</v>
      </c>
      <c r="D94" s="5">
        <f>IF(OR(C4=L6,C4=L7,C4=L8),C94*0.25,0)</f>
        <v>0</v>
      </c>
      <c r="E94" s="21">
        <v>0</v>
      </c>
      <c r="F94" s="42"/>
      <c r="G94" s="73">
        <f t="shared" si="12"/>
        <v>0</v>
      </c>
      <c r="H94" s="5">
        <f t="shared" si="13"/>
        <v>0</v>
      </c>
      <c r="I94" s="74">
        <f t="shared" si="10"/>
        <v>0</v>
      </c>
    </row>
    <row r="95" spans="1:9" x14ac:dyDescent="0.35">
      <c r="A95" s="79"/>
      <c r="B95" s="21">
        <v>0</v>
      </c>
      <c r="C95" s="5">
        <f t="shared" si="11"/>
        <v>0</v>
      </c>
      <c r="D95" s="5">
        <f>IF(OR(C4=L6,C4=L7,C4=L8),C95*0.25,0)</f>
        <v>0</v>
      </c>
      <c r="E95" s="21">
        <v>0</v>
      </c>
      <c r="F95" s="42"/>
      <c r="G95" s="73">
        <f t="shared" si="12"/>
        <v>0</v>
      </c>
      <c r="H95" s="5">
        <f t="shared" si="13"/>
        <v>0</v>
      </c>
      <c r="I95" s="74">
        <f t="shared" si="10"/>
        <v>0</v>
      </c>
    </row>
    <row r="96" spans="1:9" x14ac:dyDescent="0.35">
      <c r="A96" s="79"/>
      <c r="B96" s="21">
        <v>0</v>
      </c>
      <c r="C96" s="5">
        <f t="shared" si="11"/>
        <v>0</v>
      </c>
      <c r="D96" s="5">
        <f>IF(OR(C4=L6,C4=L7,C4=L8),C96*0.25,0)</f>
        <v>0</v>
      </c>
      <c r="E96" s="21">
        <v>0</v>
      </c>
      <c r="F96" s="42"/>
      <c r="G96" s="73">
        <f t="shared" si="12"/>
        <v>0</v>
      </c>
      <c r="H96" s="5">
        <f t="shared" si="13"/>
        <v>0</v>
      </c>
      <c r="I96" s="74">
        <f t="shared" si="10"/>
        <v>0</v>
      </c>
    </row>
    <row r="97" spans="1:9" x14ac:dyDescent="0.35">
      <c r="A97" s="79"/>
      <c r="B97" s="21">
        <v>0</v>
      </c>
      <c r="C97" s="5">
        <f t="shared" si="11"/>
        <v>0</v>
      </c>
      <c r="D97" s="5">
        <f>IF(OR(C4=L6,C4=L7,C4=L8),C97*0.25,0)</f>
        <v>0</v>
      </c>
      <c r="E97" s="21">
        <v>0</v>
      </c>
      <c r="F97" s="42"/>
      <c r="G97" s="73">
        <f t="shared" si="12"/>
        <v>0</v>
      </c>
      <c r="H97" s="5">
        <f t="shared" si="13"/>
        <v>0</v>
      </c>
      <c r="I97" s="74">
        <f t="shared" si="10"/>
        <v>0</v>
      </c>
    </row>
    <row r="98" spans="1:9" x14ac:dyDescent="0.35">
      <c r="A98" s="79"/>
      <c r="B98" s="21">
        <v>0</v>
      </c>
      <c r="C98" s="5">
        <f t="shared" si="11"/>
        <v>0</v>
      </c>
      <c r="D98" s="5">
        <f>IF(OR(C4=L6,C4=L7,C4=L8),C98*0.25,0)</f>
        <v>0</v>
      </c>
      <c r="E98" s="21">
        <v>0</v>
      </c>
      <c r="F98" s="42"/>
      <c r="G98" s="73">
        <f t="shared" si="12"/>
        <v>0</v>
      </c>
      <c r="H98" s="5">
        <f t="shared" si="13"/>
        <v>0</v>
      </c>
      <c r="I98" s="74">
        <f t="shared" si="10"/>
        <v>0</v>
      </c>
    </row>
    <row r="99" spans="1:9" x14ac:dyDescent="0.35">
      <c r="A99" s="79"/>
      <c r="B99" s="21">
        <v>0</v>
      </c>
      <c r="C99" s="5">
        <f t="shared" si="11"/>
        <v>0</v>
      </c>
      <c r="D99" s="5">
        <f>IF(OR(C4=L6,C4=L7,C4=L8),C99*0.25,0)</f>
        <v>0</v>
      </c>
      <c r="E99" s="21">
        <v>0</v>
      </c>
      <c r="F99" s="42"/>
      <c r="G99" s="73">
        <f t="shared" si="12"/>
        <v>0</v>
      </c>
      <c r="H99" s="5">
        <f t="shared" si="13"/>
        <v>0</v>
      </c>
      <c r="I99" s="74">
        <f t="shared" si="10"/>
        <v>0</v>
      </c>
    </row>
    <row r="100" spans="1:9" x14ac:dyDescent="0.35">
      <c r="A100" s="79"/>
      <c r="B100" s="21">
        <v>0</v>
      </c>
      <c r="C100" s="5">
        <f t="shared" si="11"/>
        <v>0</v>
      </c>
      <c r="D100" s="5">
        <f>IF(OR(C4=L6,C4=L7,C4=L8),C100*0.25,0)</f>
        <v>0</v>
      </c>
      <c r="E100" s="21">
        <v>0</v>
      </c>
      <c r="F100" s="42"/>
      <c r="G100" s="73">
        <f t="shared" si="12"/>
        <v>0</v>
      </c>
      <c r="H100" s="5">
        <f t="shared" si="13"/>
        <v>0</v>
      </c>
      <c r="I100" s="74">
        <f t="shared" si="10"/>
        <v>0</v>
      </c>
    </row>
    <row r="101" spans="1:9" x14ac:dyDescent="0.35">
      <c r="A101" s="79"/>
      <c r="B101" s="21">
        <v>0</v>
      </c>
      <c r="C101" s="5">
        <f t="shared" si="11"/>
        <v>0</v>
      </c>
      <c r="D101" s="5">
        <f>IF(OR(C4=L6,C4=L7,C4=L8),C101*0.25,0)</f>
        <v>0</v>
      </c>
      <c r="E101" s="21">
        <v>0</v>
      </c>
      <c r="F101" s="42"/>
      <c r="G101" s="73">
        <f t="shared" si="12"/>
        <v>0</v>
      </c>
      <c r="H101" s="5">
        <f t="shared" si="13"/>
        <v>0</v>
      </c>
      <c r="I101" s="74">
        <f t="shared" si="10"/>
        <v>0</v>
      </c>
    </row>
    <row r="102" spans="1:9" x14ac:dyDescent="0.35">
      <c r="A102" s="79"/>
      <c r="B102" s="21">
        <v>0</v>
      </c>
      <c r="C102" s="5">
        <f t="shared" si="11"/>
        <v>0</v>
      </c>
      <c r="D102" s="5">
        <f>IF(OR(C4=L6,C4=L7,C4=L8),C102*0.25,0)</f>
        <v>0</v>
      </c>
      <c r="E102" s="21">
        <v>0</v>
      </c>
      <c r="F102" s="42"/>
      <c r="G102" s="73">
        <f t="shared" si="12"/>
        <v>0</v>
      </c>
      <c r="H102" s="5">
        <f t="shared" si="13"/>
        <v>0</v>
      </c>
      <c r="I102" s="74">
        <f t="shared" si="10"/>
        <v>0</v>
      </c>
    </row>
    <row r="103" spans="1:9" x14ac:dyDescent="0.35">
      <c r="A103" s="79"/>
      <c r="B103" s="21">
        <v>0</v>
      </c>
      <c r="C103" s="5">
        <f t="shared" si="11"/>
        <v>0</v>
      </c>
      <c r="D103" s="5">
        <f>IF(OR(C4=L6,C4=L7,C4=L8),C103*0.25,0)</f>
        <v>0</v>
      </c>
      <c r="E103" s="21">
        <v>0</v>
      </c>
      <c r="F103" s="42"/>
      <c r="G103" s="73">
        <f t="shared" si="12"/>
        <v>0</v>
      </c>
      <c r="H103" s="5">
        <f t="shared" si="13"/>
        <v>0</v>
      </c>
      <c r="I103" s="74">
        <f t="shared" si="10"/>
        <v>0</v>
      </c>
    </row>
    <row r="104" spans="1:9" x14ac:dyDescent="0.35">
      <c r="A104" s="79"/>
      <c r="B104" s="21">
        <v>0</v>
      </c>
      <c r="C104" s="5">
        <f t="shared" si="11"/>
        <v>0</v>
      </c>
      <c r="D104" s="5">
        <f>IF(OR(C4=L6,C4=L7,C4=L8),C104*0.25,0)</f>
        <v>0</v>
      </c>
      <c r="E104" s="21">
        <v>0</v>
      </c>
      <c r="F104" s="42"/>
      <c r="G104" s="73">
        <f t="shared" si="12"/>
        <v>0</v>
      </c>
      <c r="H104" s="5">
        <f t="shared" si="13"/>
        <v>0</v>
      </c>
      <c r="I104" s="74">
        <f t="shared" si="10"/>
        <v>0</v>
      </c>
    </row>
    <row r="105" spans="1:9" x14ac:dyDescent="0.35">
      <c r="A105" s="79"/>
      <c r="B105" s="21">
        <v>0</v>
      </c>
      <c r="C105" s="5">
        <f t="shared" ref="C105:C106" si="14">IF(B105="","",IF(AND($C$4="TBRA-8%",$G$3&gt;=2017),SUM(B105*0.08),IF(AND($C$4="TBRA-COVID",$G$3&gt;=2017),SUM(B105*0.1),SUM(B105*0.04))))</f>
        <v>0</v>
      </c>
      <c r="D105" s="5">
        <f>IF(OR(C4=L6,C4=L7,C4=L8),C105*0.25,0)</f>
        <v>0</v>
      </c>
      <c r="E105" s="21">
        <v>0</v>
      </c>
      <c r="F105" s="42"/>
      <c r="G105" s="73">
        <f t="shared" ref="G105:G170" si="15">IF(E105&gt;0,SUM(E105/B105),0)</f>
        <v>0</v>
      </c>
      <c r="H105" s="5">
        <f t="shared" ref="H105:H170" si="16">SUM(G105*C105)</f>
        <v>0</v>
      </c>
      <c r="I105" s="74">
        <f t="shared" si="10"/>
        <v>0</v>
      </c>
    </row>
    <row r="106" spans="1:9" x14ac:dyDescent="0.35">
      <c r="A106" s="79"/>
      <c r="B106" s="21">
        <v>0</v>
      </c>
      <c r="C106" s="5">
        <f t="shared" si="14"/>
        <v>0</v>
      </c>
      <c r="D106" s="5">
        <f>IF(OR(C4=L6,C4=L7,C4=L8),C106*0.25,0)</f>
        <v>0</v>
      </c>
      <c r="E106" s="21">
        <v>0</v>
      </c>
      <c r="F106" s="42"/>
      <c r="G106" s="73">
        <f t="shared" si="15"/>
        <v>0</v>
      </c>
      <c r="H106" s="5">
        <f t="shared" si="16"/>
        <v>0</v>
      </c>
      <c r="I106" s="74">
        <f t="shared" si="10"/>
        <v>0</v>
      </c>
    </row>
    <row r="107" spans="1:9" x14ac:dyDescent="0.35">
      <c r="A107" s="38"/>
      <c r="B107" s="21">
        <v>0</v>
      </c>
      <c r="C107" s="5">
        <f>IF(B107="","",IF(AND($C$4="TBRA-8%",$G$3&gt;=2017),SUM(B107*0.08),IF(AND($C$4="TBRA-COVID",$G$3&gt;=2017),SUM(B107*0.1),SUM(B107*0.04))))</f>
        <v>0</v>
      </c>
      <c r="D107" s="5">
        <f>IF(OR(C4=L6,C4=L7,C4=L8),C107*0.25,0)</f>
        <v>0</v>
      </c>
      <c r="E107" s="21">
        <v>0</v>
      </c>
      <c r="F107" s="42"/>
      <c r="G107" s="73">
        <f t="shared" si="15"/>
        <v>0</v>
      </c>
      <c r="H107" s="5">
        <f t="shared" si="16"/>
        <v>0</v>
      </c>
      <c r="I107" s="74">
        <f t="shared" si="10"/>
        <v>0</v>
      </c>
    </row>
    <row r="108" spans="1:9" x14ac:dyDescent="0.35">
      <c r="A108" s="38"/>
      <c r="B108" s="21">
        <v>0</v>
      </c>
      <c r="C108" s="5">
        <f t="shared" ref="C108:C136" si="17">IF(B108="","",IF(AND($C$4="TBRA-8%",$G$3&gt;=2017),SUM(B108*0.08),IF(AND($C$4="TBRA-COVID",$G$3&gt;=2017),SUM(B108*0.1),SUM(B108*0.04))))</f>
        <v>0</v>
      </c>
      <c r="D108" s="5">
        <f>IF(OR(C4=L6,C4=L7,C4=L8),C108*0.25,0)</f>
        <v>0</v>
      </c>
      <c r="E108" s="21">
        <v>0</v>
      </c>
      <c r="F108" s="42"/>
      <c r="G108" s="73">
        <f t="shared" si="15"/>
        <v>0</v>
      </c>
      <c r="H108" s="5">
        <f t="shared" si="16"/>
        <v>0</v>
      </c>
      <c r="I108" s="74">
        <f t="shared" si="10"/>
        <v>0</v>
      </c>
    </row>
    <row r="109" spans="1:9" x14ac:dyDescent="0.35">
      <c r="A109" s="38"/>
      <c r="B109" s="21">
        <v>0</v>
      </c>
      <c r="C109" s="5">
        <f t="shared" si="17"/>
        <v>0</v>
      </c>
      <c r="D109" s="5">
        <f>IF(OR(C4=L6,C4=L7,C4=L8),C109*0.25,0)</f>
        <v>0</v>
      </c>
      <c r="E109" s="21">
        <v>0</v>
      </c>
      <c r="F109" s="42"/>
      <c r="G109" s="73">
        <f t="shared" si="15"/>
        <v>0</v>
      </c>
      <c r="H109" s="5">
        <f t="shared" si="16"/>
        <v>0</v>
      </c>
      <c r="I109" s="74">
        <f t="shared" si="10"/>
        <v>0</v>
      </c>
    </row>
    <row r="110" spans="1:9" x14ac:dyDescent="0.35">
      <c r="A110" s="38"/>
      <c r="B110" s="21">
        <v>0</v>
      </c>
      <c r="C110" s="5">
        <f t="shared" si="17"/>
        <v>0</v>
      </c>
      <c r="D110" s="5">
        <f>IF(OR(C4=L6,C4=L7,C4=L8),C110*0.25,0)</f>
        <v>0</v>
      </c>
      <c r="E110" s="21">
        <v>0</v>
      </c>
      <c r="F110" s="42"/>
      <c r="G110" s="73">
        <f t="shared" si="15"/>
        <v>0</v>
      </c>
      <c r="H110" s="5">
        <f t="shared" si="16"/>
        <v>0</v>
      </c>
      <c r="I110" s="74">
        <f t="shared" si="10"/>
        <v>0</v>
      </c>
    </row>
    <row r="111" spans="1:9" x14ac:dyDescent="0.35">
      <c r="A111" s="38"/>
      <c r="B111" s="21">
        <v>0</v>
      </c>
      <c r="C111" s="5">
        <f t="shared" si="17"/>
        <v>0</v>
      </c>
      <c r="D111" s="5">
        <f>IF(OR(C4=L6,C4=L7,C4=L8),C111*0.25,0)</f>
        <v>0</v>
      </c>
      <c r="E111" s="21">
        <v>0</v>
      </c>
      <c r="F111" s="42"/>
      <c r="G111" s="73">
        <f t="shared" si="15"/>
        <v>0</v>
      </c>
      <c r="H111" s="5">
        <f t="shared" si="16"/>
        <v>0</v>
      </c>
      <c r="I111" s="74">
        <f t="shared" si="10"/>
        <v>0</v>
      </c>
    </row>
    <row r="112" spans="1:9" x14ac:dyDescent="0.35">
      <c r="A112" s="38"/>
      <c r="B112" s="21">
        <v>0</v>
      </c>
      <c r="C112" s="5">
        <f t="shared" si="17"/>
        <v>0</v>
      </c>
      <c r="D112" s="5">
        <f>IF(OR(C4=L6,C4=L7,C4=L8),C112*0.25,0)</f>
        <v>0</v>
      </c>
      <c r="E112" s="21">
        <v>0</v>
      </c>
      <c r="F112" s="42"/>
      <c r="G112" s="73">
        <f t="shared" si="15"/>
        <v>0</v>
      </c>
      <c r="H112" s="5">
        <f t="shared" si="16"/>
        <v>0</v>
      </c>
      <c r="I112" s="74">
        <f t="shared" si="10"/>
        <v>0</v>
      </c>
    </row>
    <row r="113" spans="1:9" x14ac:dyDescent="0.35">
      <c r="A113" s="38"/>
      <c r="B113" s="21">
        <v>0</v>
      </c>
      <c r="C113" s="5">
        <f t="shared" si="17"/>
        <v>0</v>
      </c>
      <c r="D113" s="5">
        <f>IF(OR(C4=L6,C4=L7,C4=L8),C113*0.25,0)</f>
        <v>0</v>
      </c>
      <c r="E113" s="21">
        <v>0</v>
      </c>
      <c r="F113" s="42"/>
      <c r="G113" s="73">
        <f t="shared" si="15"/>
        <v>0</v>
      </c>
      <c r="H113" s="5">
        <f t="shared" si="16"/>
        <v>0</v>
      </c>
      <c r="I113" s="74">
        <f t="shared" si="10"/>
        <v>0</v>
      </c>
    </row>
    <row r="114" spans="1:9" x14ac:dyDescent="0.35">
      <c r="A114" s="38"/>
      <c r="B114" s="21">
        <v>0</v>
      </c>
      <c r="C114" s="5">
        <f t="shared" si="17"/>
        <v>0</v>
      </c>
      <c r="D114" s="5">
        <f>IF(OR(C4=L6,C4=L7,C4=L8),C114*0.25,0)</f>
        <v>0</v>
      </c>
      <c r="E114" s="21">
        <v>0</v>
      </c>
      <c r="F114" s="42"/>
      <c r="G114" s="73">
        <f t="shared" si="15"/>
        <v>0</v>
      </c>
      <c r="H114" s="5">
        <f t="shared" si="16"/>
        <v>0</v>
      </c>
      <c r="I114" s="74">
        <f t="shared" si="10"/>
        <v>0</v>
      </c>
    </row>
    <row r="115" spans="1:9" x14ac:dyDescent="0.35">
      <c r="A115" s="38"/>
      <c r="B115" s="21">
        <v>0</v>
      </c>
      <c r="C115" s="5">
        <f t="shared" si="17"/>
        <v>0</v>
      </c>
      <c r="D115" s="5">
        <f>IF(OR(C4=L6,C4=L7,C4=L8),C115*0.25,0)</f>
        <v>0</v>
      </c>
      <c r="E115" s="21">
        <v>0</v>
      </c>
      <c r="F115" s="42"/>
      <c r="G115" s="73">
        <f t="shared" si="15"/>
        <v>0</v>
      </c>
      <c r="H115" s="5">
        <f t="shared" si="16"/>
        <v>0</v>
      </c>
      <c r="I115" s="74">
        <f t="shared" si="10"/>
        <v>0</v>
      </c>
    </row>
    <row r="116" spans="1:9" x14ac:dyDescent="0.35">
      <c r="A116" s="38"/>
      <c r="B116" s="21">
        <v>0</v>
      </c>
      <c r="C116" s="5">
        <f t="shared" si="17"/>
        <v>0</v>
      </c>
      <c r="D116" s="5">
        <f>IF(OR(C4=L6,C4=L7,C4=L8),C116*0.25,0)</f>
        <v>0</v>
      </c>
      <c r="E116" s="21">
        <v>0</v>
      </c>
      <c r="F116" s="42"/>
      <c r="G116" s="73">
        <f t="shared" si="15"/>
        <v>0</v>
      </c>
      <c r="H116" s="5">
        <f t="shared" si="16"/>
        <v>0</v>
      </c>
      <c r="I116" s="74">
        <f t="shared" si="10"/>
        <v>0</v>
      </c>
    </row>
    <row r="117" spans="1:9" x14ac:dyDescent="0.35">
      <c r="A117" s="38"/>
      <c r="B117" s="21">
        <v>0</v>
      </c>
      <c r="C117" s="5">
        <f t="shared" si="17"/>
        <v>0</v>
      </c>
      <c r="D117" s="5">
        <f>IF(OR(C4=L6,C4=L7,C4=L8),C117*0.25,0)</f>
        <v>0</v>
      </c>
      <c r="E117" s="21">
        <v>0</v>
      </c>
      <c r="F117" s="42"/>
      <c r="G117" s="73">
        <f t="shared" si="15"/>
        <v>0</v>
      </c>
      <c r="H117" s="5">
        <f t="shared" si="16"/>
        <v>0</v>
      </c>
      <c r="I117" s="74">
        <f t="shared" si="10"/>
        <v>0</v>
      </c>
    </row>
    <row r="118" spans="1:9" x14ac:dyDescent="0.35">
      <c r="A118" s="38"/>
      <c r="B118" s="21">
        <v>0</v>
      </c>
      <c r="C118" s="5">
        <f t="shared" si="17"/>
        <v>0</v>
      </c>
      <c r="D118" s="5">
        <f>IF(OR(C4=L6,C4=L7,C4=L8),C118*0.25,0)</f>
        <v>0</v>
      </c>
      <c r="E118" s="21">
        <v>0</v>
      </c>
      <c r="F118" s="42"/>
      <c r="G118" s="73">
        <f t="shared" si="15"/>
        <v>0</v>
      </c>
      <c r="H118" s="5">
        <f t="shared" si="16"/>
        <v>0</v>
      </c>
      <c r="I118" s="74">
        <f t="shared" si="10"/>
        <v>0</v>
      </c>
    </row>
    <row r="119" spans="1:9" x14ac:dyDescent="0.35">
      <c r="A119" s="38"/>
      <c r="B119" s="21">
        <v>0</v>
      </c>
      <c r="C119" s="5">
        <f t="shared" si="17"/>
        <v>0</v>
      </c>
      <c r="D119" s="5">
        <f>IF(OR(C4=L6,C4=L7,C4=L8),C119*0.25,0)</f>
        <v>0</v>
      </c>
      <c r="E119" s="21">
        <v>0</v>
      </c>
      <c r="F119" s="42"/>
      <c r="G119" s="73">
        <f t="shared" si="15"/>
        <v>0</v>
      </c>
      <c r="H119" s="5">
        <f t="shared" si="16"/>
        <v>0</v>
      </c>
      <c r="I119" s="74">
        <f t="shared" si="10"/>
        <v>0</v>
      </c>
    </row>
    <row r="120" spans="1:9" x14ac:dyDescent="0.35">
      <c r="A120" s="38"/>
      <c r="B120" s="21">
        <v>0</v>
      </c>
      <c r="C120" s="5">
        <f t="shared" si="17"/>
        <v>0</v>
      </c>
      <c r="D120" s="5">
        <f>IF(OR(C4=L6,C4=L7,C4=L8),C120*0.25,0)</f>
        <v>0</v>
      </c>
      <c r="E120" s="21">
        <v>0</v>
      </c>
      <c r="F120" s="42"/>
      <c r="G120" s="73">
        <f t="shared" si="15"/>
        <v>0</v>
      </c>
      <c r="H120" s="5">
        <f t="shared" si="16"/>
        <v>0</v>
      </c>
      <c r="I120" s="74">
        <f t="shared" si="10"/>
        <v>0</v>
      </c>
    </row>
    <row r="121" spans="1:9" x14ac:dyDescent="0.35">
      <c r="A121" s="38"/>
      <c r="B121" s="21">
        <v>0</v>
      </c>
      <c r="C121" s="5">
        <f t="shared" si="17"/>
        <v>0</v>
      </c>
      <c r="D121" s="5">
        <f>IF(OR(C4=L6,C4=L7,C4=L8),C121*0.25,0)</f>
        <v>0</v>
      </c>
      <c r="E121" s="21">
        <v>0</v>
      </c>
      <c r="F121" s="42"/>
      <c r="G121" s="73">
        <f t="shared" si="15"/>
        <v>0</v>
      </c>
      <c r="H121" s="5">
        <f t="shared" si="16"/>
        <v>0</v>
      </c>
      <c r="I121" s="74">
        <f t="shared" si="10"/>
        <v>0</v>
      </c>
    </row>
    <row r="122" spans="1:9" x14ac:dyDescent="0.35">
      <c r="A122" s="38"/>
      <c r="B122" s="21">
        <v>0</v>
      </c>
      <c r="C122" s="5">
        <f t="shared" si="17"/>
        <v>0</v>
      </c>
      <c r="D122" s="5">
        <f>IF(OR(C4=L6,C4=L7,C4=L8),C122*0.25,0)</f>
        <v>0</v>
      </c>
      <c r="E122" s="21">
        <v>0</v>
      </c>
      <c r="F122" s="42"/>
      <c r="G122" s="73">
        <f t="shared" si="15"/>
        <v>0</v>
      </c>
      <c r="H122" s="5">
        <f t="shared" si="16"/>
        <v>0</v>
      </c>
      <c r="I122" s="74">
        <f t="shared" si="10"/>
        <v>0</v>
      </c>
    </row>
    <row r="123" spans="1:9" x14ac:dyDescent="0.35">
      <c r="A123" s="38"/>
      <c r="B123" s="21">
        <v>0</v>
      </c>
      <c r="C123" s="5">
        <f t="shared" si="17"/>
        <v>0</v>
      </c>
      <c r="D123" s="5">
        <f>IF(OR(C4=L6,C4=L7,C4=L8),C123*0.25,0)</f>
        <v>0</v>
      </c>
      <c r="E123" s="21">
        <v>0</v>
      </c>
      <c r="F123" s="42"/>
      <c r="G123" s="73">
        <f t="shared" si="15"/>
        <v>0</v>
      </c>
      <c r="H123" s="5">
        <f t="shared" si="16"/>
        <v>0</v>
      </c>
      <c r="I123" s="74">
        <f t="shared" si="10"/>
        <v>0</v>
      </c>
    </row>
    <row r="124" spans="1:9" x14ac:dyDescent="0.35">
      <c r="A124" s="38"/>
      <c r="B124" s="21">
        <v>0</v>
      </c>
      <c r="C124" s="5">
        <f t="shared" si="17"/>
        <v>0</v>
      </c>
      <c r="D124" s="5">
        <f>IF(OR(C4=L6,C4=L7,C4=L8),C124*0.25,0)</f>
        <v>0</v>
      </c>
      <c r="E124" s="21">
        <v>0</v>
      </c>
      <c r="F124" s="42"/>
      <c r="G124" s="73">
        <f t="shared" si="15"/>
        <v>0</v>
      </c>
      <c r="H124" s="5">
        <f t="shared" si="16"/>
        <v>0</v>
      </c>
      <c r="I124" s="74">
        <f t="shared" si="10"/>
        <v>0</v>
      </c>
    </row>
    <row r="125" spans="1:9" x14ac:dyDescent="0.35">
      <c r="A125" s="38"/>
      <c r="B125" s="21">
        <v>0</v>
      </c>
      <c r="C125" s="5">
        <f t="shared" si="17"/>
        <v>0</v>
      </c>
      <c r="D125" s="5">
        <f>IF(OR(C4=L6,C4=L7,C4=L8),C125*0.25,0)</f>
        <v>0</v>
      </c>
      <c r="E125" s="21">
        <v>0</v>
      </c>
      <c r="F125" s="42"/>
      <c r="G125" s="73">
        <f t="shared" si="15"/>
        <v>0</v>
      </c>
      <c r="H125" s="5">
        <f t="shared" si="16"/>
        <v>0</v>
      </c>
      <c r="I125" s="74">
        <f t="shared" si="10"/>
        <v>0</v>
      </c>
    </row>
    <row r="126" spans="1:9" x14ac:dyDescent="0.35">
      <c r="A126" s="38"/>
      <c r="B126" s="21">
        <v>0</v>
      </c>
      <c r="C126" s="5">
        <f t="shared" si="17"/>
        <v>0</v>
      </c>
      <c r="D126" s="5">
        <f>IF(OR(C4=L6,C4=L7,C4=L8),C126*0.25,0)</f>
        <v>0</v>
      </c>
      <c r="E126" s="21">
        <v>0</v>
      </c>
      <c r="F126" s="42"/>
      <c r="G126" s="73">
        <f t="shared" si="15"/>
        <v>0</v>
      </c>
      <c r="H126" s="5">
        <f t="shared" si="16"/>
        <v>0</v>
      </c>
      <c r="I126" s="74">
        <f t="shared" si="10"/>
        <v>0</v>
      </c>
    </row>
    <row r="127" spans="1:9" x14ac:dyDescent="0.35">
      <c r="A127" s="38"/>
      <c r="B127" s="21">
        <v>0</v>
      </c>
      <c r="C127" s="5">
        <f t="shared" si="17"/>
        <v>0</v>
      </c>
      <c r="D127" s="5">
        <f>IF(OR(C4=L6,C4=L7,C4=L8),C127*0.25,0)</f>
        <v>0</v>
      </c>
      <c r="E127" s="21">
        <v>0</v>
      </c>
      <c r="F127" s="42"/>
      <c r="G127" s="73">
        <f t="shared" si="15"/>
        <v>0</v>
      </c>
      <c r="H127" s="5">
        <f t="shared" si="16"/>
        <v>0</v>
      </c>
      <c r="I127" s="74">
        <f t="shared" si="10"/>
        <v>0</v>
      </c>
    </row>
    <row r="128" spans="1:9" x14ac:dyDescent="0.35">
      <c r="A128" s="38"/>
      <c r="B128" s="21">
        <v>0</v>
      </c>
      <c r="C128" s="5">
        <f t="shared" si="17"/>
        <v>0</v>
      </c>
      <c r="D128" s="5">
        <f>IF(OR(C4=L6,C4=L7,C4=L8),C128*0.25,0)</f>
        <v>0</v>
      </c>
      <c r="E128" s="21">
        <v>0</v>
      </c>
      <c r="F128" s="42"/>
      <c r="G128" s="73">
        <f t="shared" si="15"/>
        <v>0</v>
      </c>
      <c r="H128" s="5">
        <f t="shared" si="16"/>
        <v>0</v>
      </c>
      <c r="I128" s="74">
        <f t="shared" si="10"/>
        <v>0</v>
      </c>
    </row>
    <row r="129" spans="1:9" x14ac:dyDescent="0.35">
      <c r="A129" s="38"/>
      <c r="B129" s="21">
        <v>0</v>
      </c>
      <c r="C129" s="5">
        <f t="shared" si="17"/>
        <v>0</v>
      </c>
      <c r="D129" s="5">
        <f>IF(OR(C4=L6,C4=L7,C4=L8),C129*0.25,0)</f>
        <v>0</v>
      </c>
      <c r="E129" s="21">
        <v>0</v>
      </c>
      <c r="F129" s="42"/>
      <c r="G129" s="73">
        <f t="shared" si="15"/>
        <v>0</v>
      </c>
      <c r="H129" s="5">
        <f t="shared" si="16"/>
        <v>0</v>
      </c>
      <c r="I129" s="74">
        <f t="shared" si="10"/>
        <v>0</v>
      </c>
    </row>
    <row r="130" spans="1:9" x14ac:dyDescent="0.35">
      <c r="A130" s="38"/>
      <c r="B130" s="21">
        <v>0</v>
      </c>
      <c r="C130" s="5">
        <f t="shared" si="17"/>
        <v>0</v>
      </c>
      <c r="D130" s="5">
        <f>IF(OR(C4=L6,C4=L7,C4=L8),C130*0.25,0)</f>
        <v>0</v>
      </c>
      <c r="E130" s="21">
        <v>0</v>
      </c>
      <c r="F130" s="42"/>
      <c r="G130" s="73">
        <f t="shared" si="15"/>
        <v>0</v>
      </c>
      <c r="H130" s="5">
        <f t="shared" si="16"/>
        <v>0</v>
      </c>
      <c r="I130" s="74">
        <f t="shared" si="10"/>
        <v>0</v>
      </c>
    </row>
    <row r="131" spans="1:9" x14ac:dyDescent="0.35">
      <c r="A131" s="38"/>
      <c r="B131" s="21">
        <v>0</v>
      </c>
      <c r="C131" s="5">
        <f t="shared" si="17"/>
        <v>0</v>
      </c>
      <c r="D131" s="5">
        <f>IF(OR(C4=L6,C4=L7,C4=L8),C131*0.25,0)</f>
        <v>0</v>
      </c>
      <c r="E131" s="21">
        <v>0</v>
      </c>
      <c r="F131" s="42"/>
      <c r="G131" s="73">
        <f t="shared" si="15"/>
        <v>0</v>
      </c>
      <c r="H131" s="5">
        <f t="shared" si="16"/>
        <v>0</v>
      </c>
      <c r="I131" s="74">
        <f t="shared" si="10"/>
        <v>0</v>
      </c>
    </row>
    <row r="132" spans="1:9" x14ac:dyDescent="0.35">
      <c r="A132" s="38"/>
      <c r="B132" s="21">
        <v>0</v>
      </c>
      <c r="C132" s="5">
        <f t="shared" si="17"/>
        <v>0</v>
      </c>
      <c r="D132" s="5">
        <f>IF(OR(C4=L6,C4=L7,C4=L8),C132*0.25,0)</f>
        <v>0</v>
      </c>
      <c r="E132" s="21">
        <v>0</v>
      </c>
      <c r="F132" s="42"/>
      <c r="G132" s="73">
        <f t="shared" si="15"/>
        <v>0</v>
      </c>
      <c r="H132" s="5">
        <f t="shared" si="16"/>
        <v>0</v>
      </c>
      <c r="I132" s="74">
        <f t="shared" si="10"/>
        <v>0</v>
      </c>
    </row>
    <row r="133" spans="1:9" x14ac:dyDescent="0.35">
      <c r="A133" s="38"/>
      <c r="B133" s="21">
        <v>0</v>
      </c>
      <c r="C133" s="5">
        <f t="shared" ref="C133" si="18">IF(B133="","",IF(AND($C$4="TBRA-8%",$G$3&gt;=2017),SUM(B133*0.08),IF(AND($C$4="TBRA-COVID",$G$3&gt;=2017),SUM(B133*0.1),SUM(B133*0.04))))</f>
        <v>0</v>
      </c>
      <c r="D133" s="5">
        <f>IF(OR(C4=L6,C4=L7,C4=L8),C133*0.25,0)</f>
        <v>0</v>
      </c>
      <c r="E133" s="21">
        <v>0</v>
      </c>
      <c r="F133" s="42"/>
      <c r="G133" s="73">
        <f t="shared" ref="G133" si="19">IF(E133&gt;0,SUM(E133/B133),0)</f>
        <v>0</v>
      </c>
      <c r="H133" s="5">
        <f t="shared" ref="H133" si="20">SUM(G133*C133)</f>
        <v>0</v>
      </c>
      <c r="I133" s="74">
        <f t="shared" si="10"/>
        <v>0</v>
      </c>
    </row>
    <row r="134" spans="1:9" x14ac:dyDescent="0.35">
      <c r="A134" s="38"/>
      <c r="B134" s="21">
        <v>0</v>
      </c>
      <c r="C134" s="5">
        <f t="shared" ref="C134" si="21">IF(B134="","",IF(AND($C$4="TBRA-8%",$G$3&gt;=2017),SUM(B134*0.08),IF(AND($C$4="TBRA-COVID",$G$3&gt;=2017),SUM(B134*0.1),SUM(B134*0.04))))</f>
        <v>0</v>
      </c>
      <c r="D134" s="5">
        <f>IF(OR(C4=L6,C4=L7,C4=L8),C134*0.25,0)</f>
        <v>0</v>
      </c>
      <c r="E134" s="21">
        <v>0</v>
      </c>
      <c r="F134" s="42"/>
      <c r="G134" s="73">
        <f t="shared" ref="G134" si="22">IF(E134&gt;0,SUM(E134/B134),0)</f>
        <v>0</v>
      </c>
      <c r="H134" s="5">
        <f t="shared" ref="H134" si="23">SUM(G134*C134)</f>
        <v>0</v>
      </c>
      <c r="I134" s="74">
        <f t="shared" si="10"/>
        <v>0</v>
      </c>
    </row>
    <row r="135" spans="1:9" x14ac:dyDescent="0.35">
      <c r="A135" s="38"/>
      <c r="B135" s="21">
        <v>0</v>
      </c>
      <c r="C135" s="5">
        <f t="shared" si="17"/>
        <v>0</v>
      </c>
      <c r="D135" s="5">
        <f>IF(OR(C4=L6,C4=L7,C4=L8),C135*0.25,0)</f>
        <v>0</v>
      </c>
      <c r="E135" s="21">
        <v>0</v>
      </c>
      <c r="F135" s="42"/>
      <c r="G135" s="73">
        <f t="shared" si="15"/>
        <v>0</v>
      </c>
      <c r="H135" s="5">
        <f t="shared" si="16"/>
        <v>0</v>
      </c>
      <c r="I135" s="74">
        <f t="shared" si="10"/>
        <v>0</v>
      </c>
    </row>
    <row r="136" spans="1:9" x14ac:dyDescent="0.35">
      <c r="A136" s="38"/>
      <c r="B136" s="21">
        <v>0</v>
      </c>
      <c r="C136" s="5">
        <f t="shared" si="17"/>
        <v>0</v>
      </c>
      <c r="D136" s="5">
        <f>IF(OR(C4=L6,C4=L7,C4=L8),C136*0.25,0)</f>
        <v>0</v>
      </c>
      <c r="E136" s="21">
        <v>0</v>
      </c>
      <c r="F136" s="42"/>
      <c r="G136" s="73">
        <f t="shared" si="15"/>
        <v>0</v>
      </c>
      <c r="H136" s="5">
        <f t="shared" si="16"/>
        <v>0</v>
      </c>
      <c r="I136" s="74">
        <f t="shared" si="10"/>
        <v>0</v>
      </c>
    </row>
    <row r="137" spans="1:9" x14ac:dyDescent="0.35">
      <c r="A137" s="79"/>
      <c r="B137" s="21">
        <v>0</v>
      </c>
      <c r="C137" s="5">
        <f t="shared" ref="C137:C156" si="24">IF(B137="","",IF(AND($C$4="TBRA-8%",$G$3&gt;=2017),SUM(B137*0.08),IF(AND($C$4="TBRA-COVID",$G$3&gt;=2017),SUM(B137*0.1),SUM(B137*0.04))))</f>
        <v>0</v>
      </c>
      <c r="D137" s="5">
        <f>IF(OR(C4=L6,C4=L7,C4=L8),C137*0.25,0)</f>
        <v>0</v>
      </c>
      <c r="E137" s="21">
        <v>0</v>
      </c>
      <c r="F137" s="42"/>
      <c r="G137" s="73">
        <f t="shared" si="15"/>
        <v>0</v>
      </c>
      <c r="H137" s="5">
        <f t="shared" si="16"/>
        <v>0</v>
      </c>
      <c r="I137" s="74">
        <f t="shared" si="10"/>
        <v>0</v>
      </c>
    </row>
    <row r="138" spans="1:9" x14ac:dyDescent="0.35">
      <c r="A138" s="79"/>
      <c r="B138" s="21">
        <v>0</v>
      </c>
      <c r="C138" s="5">
        <f t="shared" si="24"/>
        <v>0</v>
      </c>
      <c r="D138" s="5">
        <f>IF(OR(C4=L6,C4=L7,C4=L8),C138*0.25,0)</f>
        <v>0</v>
      </c>
      <c r="E138" s="21">
        <v>0</v>
      </c>
      <c r="F138" s="42"/>
      <c r="G138" s="73">
        <f t="shared" si="15"/>
        <v>0</v>
      </c>
      <c r="H138" s="5">
        <f t="shared" si="16"/>
        <v>0</v>
      </c>
      <c r="I138" s="74">
        <f t="shared" ref="I138:I201" si="25">MAX($D138,$H138)</f>
        <v>0</v>
      </c>
    </row>
    <row r="139" spans="1:9" x14ac:dyDescent="0.35">
      <c r="A139" s="79"/>
      <c r="B139" s="21">
        <v>0</v>
      </c>
      <c r="C139" s="5">
        <f t="shared" si="24"/>
        <v>0</v>
      </c>
      <c r="D139" s="5">
        <f>IF(OR(C4=L6,C4=L7,C4=L8),C139*0.25,0)</f>
        <v>0</v>
      </c>
      <c r="E139" s="21">
        <v>0</v>
      </c>
      <c r="F139" s="42"/>
      <c r="G139" s="73">
        <f t="shared" si="15"/>
        <v>0</v>
      </c>
      <c r="H139" s="5">
        <f t="shared" si="16"/>
        <v>0</v>
      </c>
      <c r="I139" s="74">
        <f t="shared" si="25"/>
        <v>0</v>
      </c>
    </row>
    <row r="140" spans="1:9" x14ac:dyDescent="0.35">
      <c r="A140" s="79"/>
      <c r="B140" s="21">
        <v>0</v>
      </c>
      <c r="C140" s="5">
        <f t="shared" si="24"/>
        <v>0</v>
      </c>
      <c r="D140" s="5">
        <f>IF(OR(C4=L6,C4=L7,C4=L8),C140*0.25,0)</f>
        <v>0</v>
      </c>
      <c r="E140" s="21">
        <v>0</v>
      </c>
      <c r="F140" s="42"/>
      <c r="G140" s="73">
        <f t="shared" si="15"/>
        <v>0</v>
      </c>
      <c r="H140" s="5">
        <f t="shared" si="16"/>
        <v>0</v>
      </c>
      <c r="I140" s="74">
        <f t="shared" si="25"/>
        <v>0</v>
      </c>
    </row>
    <row r="141" spans="1:9" x14ac:dyDescent="0.35">
      <c r="A141" s="79"/>
      <c r="B141" s="21">
        <v>0</v>
      </c>
      <c r="C141" s="5">
        <f t="shared" si="24"/>
        <v>0</v>
      </c>
      <c r="D141" s="5">
        <f>IF(OR(C4=L6,C4=L7,C4=L8),C141*0.25,0)</f>
        <v>0</v>
      </c>
      <c r="E141" s="21">
        <v>0</v>
      </c>
      <c r="F141" s="42"/>
      <c r="G141" s="73">
        <f t="shared" si="15"/>
        <v>0</v>
      </c>
      <c r="H141" s="5">
        <f t="shared" si="16"/>
        <v>0</v>
      </c>
      <c r="I141" s="74">
        <f t="shared" si="25"/>
        <v>0</v>
      </c>
    </row>
    <row r="142" spans="1:9" x14ac:dyDescent="0.35">
      <c r="A142" s="79"/>
      <c r="B142" s="21">
        <v>0</v>
      </c>
      <c r="C142" s="5">
        <f t="shared" si="24"/>
        <v>0</v>
      </c>
      <c r="D142" s="5">
        <f>IF(OR(C4=L6,C4=L7,C4=L8),C142*0.25,0)</f>
        <v>0</v>
      </c>
      <c r="E142" s="21">
        <v>0</v>
      </c>
      <c r="F142" s="42"/>
      <c r="G142" s="73">
        <f t="shared" si="15"/>
        <v>0</v>
      </c>
      <c r="H142" s="5">
        <f t="shared" si="16"/>
        <v>0</v>
      </c>
      <c r="I142" s="74">
        <f t="shared" si="25"/>
        <v>0</v>
      </c>
    </row>
    <row r="143" spans="1:9" x14ac:dyDescent="0.35">
      <c r="A143" s="79"/>
      <c r="B143" s="21">
        <v>0</v>
      </c>
      <c r="C143" s="5">
        <f t="shared" si="24"/>
        <v>0</v>
      </c>
      <c r="D143" s="5">
        <f>IF(OR(C4=L6,C4=L7,C4=L8),C143*0.25,0)</f>
        <v>0</v>
      </c>
      <c r="E143" s="21">
        <v>0</v>
      </c>
      <c r="F143" s="42"/>
      <c r="G143" s="73">
        <f t="shared" si="15"/>
        <v>0</v>
      </c>
      <c r="H143" s="5">
        <f t="shared" si="16"/>
        <v>0</v>
      </c>
      <c r="I143" s="74">
        <f t="shared" si="25"/>
        <v>0</v>
      </c>
    </row>
    <row r="144" spans="1:9" x14ac:dyDescent="0.35">
      <c r="A144" s="79"/>
      <c r="B144" s="21">
        <v>0</v>
      </c>
      <c r="C144" s="5">
        <f t="shared" si="24"/>
        <v>0</v>
      </c>
      <c r="D144" s="5">
        <f>IF(OR(C4=L6,C4=L7,C4=L8),C144*0.25,0)</f>
        <v>0</v>
      </c>
      <c r="E144" s="21">
        <v>0</v>
      </c>
      <c r="F144" s="42"/>
      <c r="G144" s="73">
        <f t="shared" si="15"/>
        <v>0</v>
      </c>
      <c r="H144" s="5">
        <f t="shared" si="16"/>
        <v>0</v>
      </c>
      <c r="I144" s="74">
        <f t="shared" si="25"/>
        <v>0</v>
      </c>
    </row>
    <row r="145" spans="1:9" x14ac:dyDescent="0.35">
      <c r="A145" s="79"/>
      <c r="B145" s="21">
        <v>0</v>
      </c>
      <c r="C145" s="5">
        <f t="shared" si="24"/>
        <v>0</v>
      </c>
      <c r="D145" s="5">
        <f>IF(OR(C4=L6,C4=L7,C4=L8),C145*0.25,0)</f>
        <v>0</v>
      </c>
      <c r="E145" s="21">
        <v>0</v>
      </c>
      <c r="F145" s="42"/>
      <c r="G145" s="73">
        <f t="shared" si="15"/>
        <v>0</v>
      </c>
      <c r="H145" s="5">
        <f t="shared" si="16"/>
        <v>0</v>
      </c>
      <c r="I145" s="74">
        <f t="shared" si="25"/>
        <v>0</v>
      </c>
    </row>
    <row r="146" spans="1:9" x14ac:dyDescent="0.35">
      <c r="A146" s="79"/>
      <c r="B146" s="21">
        <v>0</v>
      </c>
      <c r="C146" s="5">
        <f t="shared" si="24"/>
        <v>0</v>
      </c>
      <c r="D146" s="5">
        <f>IF(OR(C4=L6,C4=L7,C4=L8),C146*0.25,0)</f>
        <v>0</v>
      </c>
      <c r="E146" s="21">
        <v>0</v>
      </c>
      <c r="F146" s="42"/>
      <c r="G146" s="73">
        <f t="shared" si="15"/>
        <v>0</v>
      </c>
      <c r="H146" s="5">
        <f t="shared" si="16"/>
        <v>0</v>
      </c>
      <c r="I146" s="74">
        <f t="shared" si="25"/>
        <v>0</v>
      </c>
    </row>
    <row r="147" spans="1:9" x14ac:dyDescent="0.35">
      <c r="A147" s="79"/>
      <c r="B147" s="21">
        <v>0</v>
      </c>
      <c r="C147" s="5">
        <f t="shared" si="24"/>
        <v>0</v>
      </c>
      <c r="D147" s="5">
        <f>IF(OR(C4=L6,C4=L7,C4=L8),C147*0.25,0)</f>
        <v>0</v>
      </c>
      <c r="E147" s="21">
        <v>0</v>
      </c>
      <c r="F147" s="42"/>
      <c r="G147" s="73">
        <f t="shared" si="15"/>
        <v>0</v>
      </c>
      <c r="H147" s="5">
        <f t="shared" si="16"/>
        <v>0</v>
      </c>
      <c r="I147" s="74">
        <f t="shared" si="25"/>
        <v>0</v>
      </c>
    </row>
    <row r="148" spans="1:9" x14ac:dyDescent="0.35">
      <c r="A148" s="79"/>
      <c r="B148" s="21">
        <v>0</v>
      </c>
      <c r="C148" s="5">
        <f t="shared" si="24"/>
        <v>0</v>
      </c>
      <c r="D148" s="5">
        <f>IF(OR(C4=L6,C4=L7,C4=L8),C148*0.25,0)</f>
        <v>0</v>
      </c>
      <c r="E148" s="21">
        <v>0</v>
      </c>
      <c r="F148" s="42"/>
      <c r="G148" s="73">
        <f t="shared" si="15"/>
        <v>0</v>
      </c>
      <c r="H148" s="5">
        <f t="shared" si="16"/>
        <v>0</v>
      </c>
      <c r="I148" s="74">
        <f t="shared" si="25"/>
        <v>0</v>
      </c>
    </row>
    <row r="149" spans="1:9" x14ac:dyDescent="0.35">
      <c r="A149" s="79"/>
      <c r="B149" s="21">
        <v>0</v>
      </c>
      <c r="C149" s="5">
        <f t="shared" si="24"/>
        <v>0</v>
      </c>
      <c r="D149" s="5">
        <f>IF(OR(C4=L6,C4=L7,C4=L8),C149*0.25,0)</f>
        <v>0</v>
      </c>
      <c r="E149" s="21">
        <v>0</v>
      </c>
      <c r="F149" s="42"/>
      <c r="G149" s="73">
        <f t="shared" si="15"/>
        <v>0</v>
      </c>
      <c r="H149" s="5">
        <f t="shared" si="16"/>
        <v>0</v>
      </c>
      <c r="I149" s="74">
        <f t="shared" si="25"/>
        <v>0</v>
      </c>
    </row>
    <row r="150" spans="1:9" x14ac:dyDescent="0.35">
      <c r="A150" s="79"/>
      <c r="B150" s="21">
        <v>0</v>
      </c>
      <c r="C150" s="5">
        <f t="shared" si="24"/>
        <v>0</v>
      </c>
      <c r="D150" s="5">
        <f>IF(OR(C4=L6,C4=L7,C4=L8),C150*0.25,0)</f>
        <v>0</v>
      </c>
      <c r="E150" s="21">
        <v>0</v>
      </c>
      <c r="F150" s="42"/>
      <c r="G150" s="73">
        <f t="shared" si="15"/>
        <v>0</v>
      </c>
      <c r="H150" s="5">
        <f t="shared" si="16"/>
        <v>0</v>
      </c>
      <c r="I150" s="74">
        <f t="shared" si="25"/>
        <v>0</v>
      </c>
    </row>
    <row r="151" spans="1:9" x14ac:dyDescent="0.35">
      <c r="A151" s="79"/>
      <c r="B151" s="21">
        <v>0</v>
      </c>
      <c r="C151" s="5">
        <f t="shared" si="24"/>
        <v>0</v>
      </c>
      <c r="D151" s="5">
        <f>IF(OR(C4=L6,C4=L7,C4=L8),C151*0.25,0)</f>
        <v>0</v>
      </c>
      <c r="E151" s="21">
        <v>0</v>
      </c>
      <c r="F151" s="42"/>
      <c r="G151" s="73">
        <f t="shared" si="15"/>
        <v>0</v>
      </c>
      <c r="H151" s="5">
        <f t="shared" si="16"/>
        <v>0</v>
      </c>
      <c r="I151" s="74">
        <f t="shared" si="25"/>
        <v>0</v>
      </c>
    </row>
    <row r="152" spans="1:9" x14ac:dyDescent="0.35">
      <c r="A152" s="79"/>
      <c r="B152" s="21">
        <v>0</v>
      </c>
      <c r="C152" s="5">
        <f t="shared" si="24"/>
        <v>0</v>
      </c>
      <c r="D152" s="5">
        <f>IF(OR(C4=L6,C4=L7,C4=L8),C152*0.25,0)</f>
        <v>0</v>
      </c>
      <c r="E152" s="21">
        <v>0</v>
      </c>
      <c r="F152" s="42"/>
      <c r="G152" s="73">
        <f t="shared" si="15"/>
        <v>0</v>
      </c>
      <c r="H152" s="5">
        <f t="shared" si="16"/>
        <v>0</v>
      </c>
      <c r="I152" s="74">
        <f t="shared" si="25"/>
        <v>0</v>
      </c>
    </row>
    <row r="153" spans="1:9" x14ac:dyDescent="0.35">
      <c r="A153" s="79"/>
      <c r="B153" s="21">
        <v>0</v>
      </c>
      <c r="C153" s="5">
        <f t="shared" si="24"/>
        <v>0</v>
      </c>
      <c r="D153" s="5">
        <f>IF(OR(C4=L6,C4=L7,C4=L8),C153*0.25,0)</f>
        <v>0</v>
      </c>
      <c r="E153" s="21">
        <v>0</v>
      </c>
      <c r="F153" s="42"/>
      <c r="G153" s="73">
        <f t="shared" si="15"/>
        <v>0</v>
      </c>
      <c r="H153" s="5">
        <f t="shared" si="16"/>
        <v>0</v>
      </c>
      <c r="I153" s="74">
        <f t="shared" si="25"/>
        <v>0</v>
      </c>
    </row>
    <row r="154" spans="1:9" x14ac:dyDescent="0.35">
      <c r="A154" s="79"/>
      <c r="B154" s="21">
        <v>0</v>
      </c>
      <c r="C154" s="5">
        <f t="shared" si="24"/>
        <v>0</v>
      </c>
      <c r="D154" s="5">
        <f>IF(OR(C4=L6,C4=L7,C4=L8),C154*0.25,0)</f>
        <v>0</v>
      </c>
      <c r="E154" s="21">
        <v>0</v>
      </c>
      <c r="F154" s="42"/>
      <c r="G154" s="73">
        <f t="shared" si="15"/>
        <v>0</v>
      </c>
      <c r="H154" s="5">
        <f t="shared" si="16"/>
        <v>0</v>
      </c>
      <c r="I154" s="74">
        <f t="shared" si="25"/>
        <v>0</v>
      </c>
    </row>
    <row r="155" spans="1:9" x14ac:dyDescent="0.35">
      <c r="A155" s="79"/>
      <c r="B155" s="21">
        <v>0</v>
      </c>
      <c r="C155" s="5">
        <f t="shared" si="24"/>
        <v>0</v>
      </c>
      <c r="D155" s="5">
        <f>IF(OR(C4=L6,C4=L7,C4=L8),C155*0.25,0)</f>
        <v>0</v>
      </c>
      <c r="E155" s="21">
        <v>0</v>
      </c>
      <c r="F155" s="42"/>
      <c r="G155" s="73">
        <f t="shared" si="15"/>
        <v>0</v>
      </c>
      <c r="H155" s="5">
        <f t="shared" si="16"/>
        <v>0</v>
      </c>
      <c r="I155" s="74">
        <f t="shared" si="25"/>
        <v>0</v>
      </c>
    </row>
    <row r="156" spans="1:9" x14ac:dyDescent="0.35">
      <c r="A156" s="79"/>
      <c r="B156" s="21">
        <v>0</v>
      </c>
      <c r="C156" s="5">
        <f t="shared" si="24"/>
        <v>0</v>
      </c>
      <c r="D156" s="5">
        <f>IF(OR(C4=L6,C4=L7,C4=L8),C156*0.25,0)</f>
        <v>0</v>
      </c>
      <c r="E156" s="21">
        <v>0</v>
      </c>
      <c r="F156" s="42"/>
      <c r="G156" s="73">
        <f t="shared" si="15"/>
        <v>0</v>
      </c>
      <c r="H156" s="5">
        <f t="shared" si="16"/>
        <v>0</v>
      </c>
      <c r="I156" s="74">
        <f t="shared" si="25"/>
        <v>0</v>
      </c>
    </row>
    <row r="157" spans="1:9" x14ac:dyDescent="0.35">
      <c r="A157" s="38"/>
      <c r="B157" s="21">
        <v>0</v>
      </c>
      <c r="C157" s="5">
        <f>IF(B157="","",IF(AND($C$4="TBRA-8%",$G$3&gt;=2017),SUM(B157*0.08),IF(AND($C$4="TBRA-COVID",$G$3&gt;=2017),SUM(B157*0.1),SUM(B157*0.04))))</f>
        <v>0</v>
      </c>
      <c r="D157" s="5">
        <f>IF(OR(C4=L6,C4=L7,C4=L8),C157*0.25,0)</f>
        <v>0</v>
      </c>
      <c r="E157" s="21">
        <v>0</v>
      </c>
      <c r="F157" s="42"/>
      <c r="G157" s="73">
        <f t="shared" si="15"/>
        <v>0</v>
      </c>
      <c r="H157" s="5">
        <f t="shared" si="16"/>
        <v>0</v>
      </c>
      <c r="I157" s="74">
        <f t="shared" si="25"/>
        <v>0</v>
      </c>
    </row>
    <row r="158" spans="1:9" x14ac:dyDescent="0.35">
      <c r="A158" s="38"/>
      <c r="B158" s="21">
        <v>0</v>
      </c>
      <c r="C158" s="5">
        <f t="shared" ref="C158:C184" si="26">IF(B158="","",IF(AND($C$4="TBRA-8%",$G$3&gt;=2017),SUM(B158*0.08),IF(AND($C$4="TBRA-COVID",$G$3&gt;=2017),SUM(B158*0.1),SUM(B158*0.04))))</f>
        <v>0</v>
      </c>
      <c r="D158" s="5">
        <f>IF(OR(C4=L6,C4=L7,C4=L8),C158*0.25,0)</f>
        <v>0</v>
      </c>
      <c r="E158" s="21">
        <v>0</v>
      </c>
      <c r="F158" s="42"/>
      <c r="G158" s="73">
        <f t="shared" si="15"/>
        <v>0</v>
      </c>
      <c r="H158" s="5">
        <f t="shared" si="16"/>
        <v>0</v>
      </c>
      <c r="I158" s="74">
        <f t="shared" si="25"/>
        <v>0</v>
      </c>
    </row>
    <row r="159" spans="1:9" x14ac:dyDescent="0.35">
      <c r="A159" s="38"/>
      <c r="B159" s="21">
        <v>0</v>
      </c>
      <c r="C159" s="5">
        <f t="shared" si="26"/>
        <v>0</v>
      </c>
      <c r="D159" s="5">
        <f>IF(OR(C4=L6,C4=L7,C4=L8),C159*0.25,0)</f>
        <v>0</v>
      </c>
      <c r="E159" s="21">
        <v>0</v>
      </c>
      <c r="F159" s="42"/>
      <c r="G159" s="73">
        <f t="shared" si="15"/>
        <v>0</v>
      </c>
      <c r="H159" s="5">
        <f t="shared" si="16"/>
        <v>0</v>
      </c>
      <c r="I159" s="74">
        <f t="shared" si="25"/>
        <v>0</v>
      </c>
    </row>
    <row r="160" spans="1:9" x14ac:dyDescent="0.35">
      <c r="A160" s="38"/>
      <c r="B160" s="21">
        <v>0</v>
      </c>
      <c r="C160" s="5">
        <f t="shared" si="26"/>
        <v>0</v>
      </c>
      <c r="D160" s="5">
        <f>IF(OR(C4=L6,C4=L7,C4=L8),C160*0.25,0)</f>
        <v>0</v>
      </c>
      <c r="E160" s="21">
        <v>0</v>
      </c>
      <c r="F160" s="42"/>
      <c r="G160" s="73">
        <f t="shared" si="15"/>
        <v>0</v>
      </c>
      <c r="H160" s="5">
        <f t="shared" si="16"/>
        <v>0</v>
      </c>
      <c r="I160" s="74">
        <f t="shared" si="25"/>
        <v>0</v>
      </c>
    </row>
    <row r="161" spans="1:9" x14ac:dyDescent="0.35">
      <c r="A161" s="38"/>
      <c r="B161" s="21">
        <v>0</v>
      </c>
      <c r="C161" s="5">
        <f t="shared" si="26"/>
        <v>0</v>
      </c>
      <c r="D161" s="5">
        <f>IF(OR(C4=L6,C4=L7,C4=L8),C161*0.25,0)</f>
        <v>0</v>
      </c>
      <c r="E161" s="21">
        <v>0</v>
      </c>
      <c r="F161" s="42"/>
      <c r="G161" s="73">
        <f t="shared" si="15"/>
        <v>0</v>
      </c>
      <c r="H161" s="5">
        <f t="shared" si="16"/>
        <v>0</v>
      </c>
      <c r="I161" s="74">
        <f t="shared" si="25"/>
        <v>0</v>
      </c>
    </row>
    <row r="162" spans="1:9" x14ac:dyDescent="0.35">
      <c r="A162" s="38"/>
      <c r="B162" s="21">
        <v>0</v>
      </c>
      <c r="C162" s="5">
        <f t="shared" si="26"/>
        <v>0</v>
      </c>
      <c r="D162" s="5">
        <f>IF(OR(C4=L6,C4=L7,C4=L8),C162*0.25,0)</f>
        <v>0</v>
      </c>
      <c r="E162" s="21">
        <v>0</v>
      </c>
      <c r="F162" s="42"/>
      <c r="G162" s="73">
        <f t="shared" si="15"/>
        <v>0</v>
      </c>
      <c r="H162" s="5">
        <f t="shared" si="16"/>
        <v>0</v>
      </c>
      <c r="I162" s="74">
        <f t="shared" si="25"/>
        <v>0</v>
      </c>
    </row>
    <row r="163" spans="1:9" x14ac:dyDescent="0.35">
      <c r="A163" s="38"/>
      <c r="B163" s="21">
        <v>0</v>
      </c>
      <c r="C163" s="5">
        <f t="shared" si="26"/>
        <v>0</v>
      </c>
      <c r="D163" s="5">
        <f>IF(OR(C4=L6,C4=L7,C4=L8),C163*0.25,0)</f>
        <v>0</v>
      </c>
      <c r="E163" s="21">
        <v>0</v>
      </c>
      <c r="F163" s="42"/>
      <c r="G163" s="73">
        <f t="shared" si="15"/>
        <v>0</v>
      </c>
      <c r="H163" s="5">
        <f t="shared" si="16"/>
        <v>0</v>
      </c>
      <c r="I163" s="74">
        <f t="shared" si="25"/>
        <v>0</v>
      </c>
    </row>
    <row r="164" spans="1:9" x14ac:dyDescent="0.35">
      <c r="A164" s="38"/>
      <c r="B164" s="21">
        <v>0</v>
      </c>
      <c r="C164" s="5">
        <f t="shared" si="26"/>
        <v>0</v>
      </c>
      <c r="D164" s="5">
        <f>IF(OR(C4=L6,C4=L7,C4=L8),C164*0.25,0)</f>
        <v>0</v>
      </c>
      <c r="E164" s="21">
        <v>0</v>
      </c>
      <c r="F164" s="42"/>
      <c r="G164" s="73">
        <f t="shared" si="15"/>
        <v>0</v>
      </c>
      <c r="H164" s="5">
        <f t="shared" si="16"/>
        <v>0</v>
      </c>
      <c r="I164" s="74">
        <f t="shared" si="25"/>
        <v>0</v>
      </c>
    </row>
    <row r="165" spans="1:9" x14ac:dyDescent="0.35">
      <c r="A165" s="38"/>
      <c r="B165" s="21">
        <v>0</v>
      </c>
      <c r="C165" s="5">
        <f t="shared" si="26"/>
        <v>0</v>
      </c>
      <c r="D165" s="5">
        <f>IF(OR(C4=L6,C4=L7,C4=L8),C165*0.25,0)</f>
        <v>0</v>
      </c>
      <c r="E165" s="21">
        <v>0</v>
      </c>
      <c r="F165" s="42"/>
      <c r="G165" s="73">
        <f t="shared" si="15"/>
        <v>0</v>
      </c>
      <c r="H165" s="5">
        <f t="shared" si="16"/>
        <v>0</v>
      </c>
      <c r="I165" s="74">
        <f t="shared" si="25"/>
        <v>0</v>
      </c>
    </row>
    <row r="166" spans="1:9" x14ac:dyDescent="0.35">
      <c r="A166" s="38"/>
      <c r="B166" s="21">
        <v>0</v>
      </c>
      <c r="C166" s="5">
        <f t="shared" si="26"/>
        <v>0</v>
      </c>
      <c r="D166" s="5">
        <f>IF(OR(C4=L6,C4=L7,C4=L8),C166*0.25,0)</f>
        <v>0</v>
      </c>
      <c r="E166" s="21">
        <v>0</v>
      </c>
      <c r="F166" s="42"/>
      <c r="G166" s="73">
        <f t="shared" si="15"/>
        <v>0</v>
      </c>
      <c r="H166" s="5">
        <f t="shared" si="16"/>
        <v>0</v>
      </c>
      <c r="I166" s="74">
        <f t="shared" si="25"/>
        <v>0</v>
      </c>
    </row>
    <row r="167" spans="1:9" x14ac:dyDescent="0.35">
      <c r="A167" s="38"/>
      <c r="B167" s="21">
        <v>0</v>
      </c>
      <c r="C167" s="5">
        <f t="shared" si="26"/>
        <v>0</v>
      </c>
      <c r="D167" s="5">
        <f>IF(OR(C4=L6,C4=L7,C4=L8),C167*0.25,0)</f>
        <v>0</v>
      </c>
      <c r="E167" s="21">
        <v>0</v>
      </c>
      <c r="F167" s="42"/>
      <c r="G167" s="73">
        <f t="shared" si="15"/>
        <v>0</v>
      </c>
      <c r="H167" s="5">
        <f t="shared" si="16"/>
        <v>0</v>
      </c>
      <c r="I167" s="74">
        <f t="shared" si="25"/>
        <v>0</v>
      </c>
    </row>
    <row r="168" spans="1:9" x14ac:dyDescent="0.35">
      <c r="A168" s="38"/>
      <c r="B168" s="21">
        <v>0</v>
      </c>
      <c r="C168" s="5">
        <f t="shared" si="26"/>
        <v>0</v>
      </c>
      <c r="D168" s="5">
        <f>IF(OR(C4=L6,C4=L7,C4=L8),C168*0.25,0)</f>
        <v>0</v>
      </c>
      <c r="E168" s="21">
        <v>0</v>
      </c>
      <c r="F168" s="42"/>
      <c r="G168" s="73">
        <f t="shared" si="15"/>
        <v>0</v>
      </c>
      <c r="H168" s="5">
        <f t="shared" si="16"/>
        <v>0</v>
      </c>
      <c r="I168" s="74">
        <f t="shared" si="25"/>
        <v>0</v>
      </c>
    </row>
    <row r="169" spans="1:9" x14ac:dyDescent="0.35">
      <c r="A169" s="38"/>
      <c r="B169" s="21">
        <v>0</v>
      </c>
      <c r="C169" s="5">
        <f t="shared" si="26"/>
        <v>0</v>
      </c>
      <c r="D169" s="5">
        <f>IF(OR(C4=L6,C4=L7,C4=L8),C169*0.25,0)</f>
        <v>0</v>
      </c>
      <c r="E169" s="21">
        <v>0</v>
      </c>
      <c r="F169" s="42"/>
      <c r="G169" s="73">
        <f t="shared" si="15"/>
        <v>0</v>
      </c>
      <c r="H169" s="5">
        <f t="shared" si="16"/>
        <v>0</v>
      </c>
      <c r="I169" s="74">
        <f t="shared" si="25"/>
        <v>0</v>
      </c>
    </row>
    <row r="170" spans="1:9" x14ac:dyDescent="0.35">
      <c r="A170" s="38"/>
      <c r="B170" s="21">
        <v>0</v>
      </c>
      <c r="C170" s="5">
        <f t="shared" si="26"/>
        <v>0</v>
      </c>
      <c r="D170" s="5">
        <f>IF(OR(C4=L6,C4=L7,C4=L8),C170*0.25,0)</f>
        <v>0</v>
      </c>
      <c r="E170" s="21">
        <v>0</v>
      </c>
      <c r="F170" s="42"/>
      <c r="G170" s="73">
        <f t="shared" si="15"/>
        <v>0</v>
      </c>
      <c r="H170" s="5">
        <f t="shared" si="16"/>
        <v>0</v>
      </c>
      <c r="I170" s="74">
        <f t="shared" si="25"/>
        <v>0</v>
      </c>
    </row>
    <row r="171" spans="1:9" x14ac:dyDescent="0.35">
      <c r="A171" s="38"/>
      <c r="B171" s="21">
        <v>0</v>
      </c>
      <c r="C171" s="5">
        <f t="shared" si="26"/>
        <v>0</v>
      </c>
      <c r="D171" s="5">
        <f>IF(OR(C4=L6,C4=L7,C4=L8),C171*0.25,0)</f>
        <v>0</v>
      </c>
      <c r="E171" s="21">
        <v>0</v>
      </c>
      <c r="F171" s="42"/>
      <c r="G171" s="73">
        <f t="shared" ref="G171:G260" si="27">IF(E171&gt;0,SUM(E171/B171),0)</f>
        <v>0</v>
      </c>
      <c r="H171" s="5">
        <f t="shared" ref="H171:H260" si="28">SUM(G171*C171)</f>
        <v>0</v>
      </c>
      <c r="I171" s="74">
        <f t="shared" si="25"/>
        <v>0</v>
      </c>
    </row>
    <row r="172" spans="1:9" x14ac:dyDescent="0.35">
      <c r="A172" s="38"/>
      <c r="B172" s="21">
        <v>0</v>
      </c>
      <c r="C172" s="5">
        <f t="shared" si="26"/>
        <v>0</v>
      </c>
      <c r="D172" s="5">
        <f>IF(OR(C4=L6,C4=L7,C4=L8),C172*0.25,0)</f>
        <v>0</v>
      </c>
      <c r="E172" s="21">
        <v>0</v>
      </c>
      <c r="F172" s="42"/>
      <c r="G172" s="73">
        <f t="shared" si="27"/>
        <v>0</v>
      </c>
      <c r="H172" s="5">
        <f t="shared" si="28"/>
        <v>0</v>
      </c>
      <c r="I172" s="74">
        <f t="shared" si="25"/>
        <v>0</v>
      </c>
    </row>
    <row r="173" spans="1:9" x14ac:dyDescent="0.35">
      <c r="A173" s="38"/>
      <c r="B173" s="21">
        <v>0</v>
      </c>
      <c r="C173" s="5">
        <f t="shared" si="26"/>
        <v>0</v>
      </c>
      <c r="D173" s="5">
        <f>IF(OR(C4=L6,C4=L7,C4=L8),C173*0.25,0)</f>
        <v>0</v>
      </c>
      <c r="E173" s="21">
        <v>0</v>
      </c>
      <c r="F173" s="42"/>
      <c r="G173" s="73">
        <f t="shared" si="27"/>
        <v>0</v>
      </c>
      <c r="H173" s="5">
        <f t="shared" si="28"/>
        <v>0</v>
      </c>
      <c r="I173" s="74">
        <f t="shared" si="25"/>
        <v>0</v>
      </c>
    </row>
    <row r="174" spans="1:9" x14ac:dyDescent="0.35">
      <c r="A174" s="38"/>
      <c r="B174" s="21">
        <v>0</v>
      </c>
      <c r="C174" s="5">
        <f t="shared" si="26"/>
        <v>0</v>
      </c>
      <c r="D174" s="5">
        <f>IF(OR(C4=L6,C4=L7,C4=L8),C174*0.25,0)</f>
        <v>0</v>
      </c>
      <c r="E174" s="21">
        <v>0</v>
      </c>
      <c r="F174" s="42"/>
      <c r="G174" s="73">
        <f t="shared" si="27"/>
        <v>0</v>
      </c>
      <c r="H174" s="5">
        <f t="shared" si="28"/>
        <v>0</v>
      </c>
      <c r="I174" s="74">
        <f t="shared" si="25"/>
        <v>0</v>
      </c>
    </row>
    <row r="175" spans="1:9" x14ac:dyDescent="0.35">
      <c r="A175" s="38"/>
      <c r="B175" s="21">
        <v>0</v>
      </c>
      <c r="C175" s="5">
        <f t="shared" si="26"/>
        <v>0</v>
      </c>
      <c r="D175" s="5">
        <f>IF(OR(C4=L6,C4=L7,C4=L8),C175*0.25,0)</f>
        <v>0</v>
      </c>
      <c r="E175" s="21">
        <v>0</v>
      </c>
      <c r="F175" s="42"/>
      <c r="G175" s="73">
        <f t="shared" si="27"/>
        <v>0</v>
      </c>
      <c r="H175" s="5">
        <f t="shared" si="28"/>
        <v>0</v>
      </c>
      <c r="I175" s="74">
        <f t="shared" si="25"/>
        <v>0</v>
      </c>
    </row>
    <row r="176" spans="1:9" x14ac:dyDescent="0.35">
      <c r="A176" s="38"/>
      <c r="B176" s="21">
        <v>0</v>
      </c>
      <c r="C176" s="5">
        <f t="shared" si="26"/>
        <v>0</v>
      </c>
      <c r="D176" s="5">
        <f>IF(OR(C4=L6,C4=L7,C4=L8),C176*0.25,0)</f>
        <v>0</v>
      </c>
      <c r="E176" s="21">
        <v>0</v>
      </c>
      <c r="F176" s="42"/>
      <c r="G176" s="73">
        <f t="shared" si="27"/>
        <v>0</v>
      </c>
      <c r="H176" s="5">
        <f t="shared" si="28"/>
        <v>0</v>
      </c>
      <c r="I176" s="74">
        <f t="shared" si="25"/>
        <v>0</v>
      </c>
    </row>
    <row r="177" spans="1:9" x14ac:dyDescent="0.35">
      <c r="A177" s="38"/>
      <c r="B177" s="21">
        <v>0</v>
      </c>
      <c r="C177" s="5">
        <f t="shared" si="26"/>
        <v>0</v>
      </c>
      <c r="D177" s="5">
        <f>IF(OR(C4=L6,C4=L7,C4=L8),C177*0.25,0)</f>
        <v>0</v>
      </c>
      <c r="E177" s="21">
        <v>0</v>
      </c>
      <c r="F177" s="42"/>
      <c r="G177" s="73">
        <f t="shared" si="27"/>
        <v>0</v>
      </c>
      <c r="H177" s="5">
        <f t="shared" si="28"/>
        <v>0</v>
      </c>
      <c r="I177" s="74">
        <f t="shared" si="25"/>
        <v>0</v>
      </c>
    </row>
    <row r="178" spans="1:9" x14ac:dyDescent="0.35">
      <c r="A178" s="38"/>
      <c r="B178" s="21">
        <v>0</v>
      </c>
      <c r="C178" s="5">
        <f t="shared" si="26"/>
        <v>0</v>
      </c>
      <c r="D178" s="5">
        <f>IF(OR(C4=L6,C4=L7,C4=L8),C178*0.25,0)</f>
        <v>0</v>
      </c>
      <c r="E178" s="21">
        <v>0</v>
      </c>
      <c r="F178" s="42"/>
      <c r="G178" s="73">
        <f t="shared" si="27"/>
        <v>0</v>
      </c>
      <c r="H178" s="5">
        <f t="shared" si="28"/>
        <v>0</v>
      </c>
      <c r="I178" s="74">
        <f t="shared" si="25"/>
        <v>0</v>
      </c>
    </row>
    <row r="179" spans="1:9" x14ac:dyDescent="0.35">
      <c r="A179" s="38"/>
      <c r="B179" s="21">
        <v>0</v>
      </c>
      <c r="C179" s="5">
        <f t="shared" si="26"/>
        <v>0</v>
      </c>
      <c r="D179" s="5">
        <f>IF(OR(C4=L6,C4=L7,C4=L8),C179*0.25,0)</f>
        <v>0</v>
      </c>
      <c r="E179" s="21">
        <v>0</v>
      </c>
      <c r="F179" s="42"/>
      <c r="G179" s="73">
        <f t="shared" si="27"/>
        <v>0</v>
      </c>
      <c r="H179" s="5">
        <f t="shared" si="28"/>
        <v>0</v>
      </c>
      <c r="I179" s="74">
        <f t="shared" si="25"/>
        <v>0</v>
      </c>
    </row>
    <row r="180" spans="1:9" x14ac:dyDescent="0.35">
      <c r="A180" s="38"/>
      <c r="B180" s="21">
        <v>0</v>
      </c>
      <c r="C180" s="5">
        <f t="shared" si="26"/>
        <v>0</v>
      </c>
      <c r="D180" s="5">
        <f>IF(OR(C4=L6,C4=L7,C4=L8),C180*0.25,0)</f>
        <v>0</v>
      </c>
      <c r="E180" s="21">
        <v>0</v>
      </c>
      <c r="F180" s="42"/>
      <c r="G180" s="73">
        <f t="shared" si="27"/>
        <v>0</v>
      </c>
      <c r="H180" s="5">
        <f t="shared" si="28"/>
        <v>0</v>
      </c>
      <c r="I180" s="74">
        <f t="shared" si="25"/>
        <v>0</v>
      </c>
    </row>
    <row r="181" spans="1:9" x14ac:dyDescent="0.35">
      <c r="A181" s="38"/>
      <c r="B181" s="21">
        <v>0</v>
      </c>
      <c r="C181" s="5">
        <f t="shared" si="26"/>
        <v>0</v>
      </c>
      <c r="D181" s="5">
        <f>IF(OR(C4=L6,C4=L7,C4=L8),C181*0.25,0)</f>
        <v>0</v>
      </c>
      <c r="E181" s="21">
        <v>0</v>
      </c>
      <c r="F181" s="42"/>
      <c r="G181" s="73">
        <f t="shared" si="27"/>
        <v>0</v>
      </c>
      <c r="H181" s="5">
        <f t="shared" si="28"/>
        <v>0</v>
      </c>
      <c r="I181" s="74">
        <f t="shared" si="25"/>
        <v>0</v>
      </c>
    </row>
    <row r="182" spans="1:9" x14ac:dyDescent="0.35">
      <c r="A182" s="38"/>
      <c r="B182" s="21">
        <v>0</v>
      </c>
      <c r="C182" s="5">
        <f t="shared" si="26"/>
        <v>0</v>
      </c>
      <c r="D182" s="5">
        <f>IF(OR(C4=L6,C4=L7,C4=L8),C182*0.25,0)</f>
        <v>0</v>
      </c>
      <c r="E182" s="21">
        <v>0</v>
      </c>
      <c r="F182" s="42"/>
      <c r="G182" s="73">
        <f t="shared" si="27"/>
        <v>0</v>
      </c>
      <c r="H182" s="5">
        <f t="shared" si="28"/>
        <v>0</v>
      </c>
      <c r="I182" s="74">
        <f t="shared" si="25"/>
        <v>0</v>
      </c>
    </row>
    <row r="183" spans="1:9" x14ac:dyDescent="0.35">
      <c r="A183" s="38"/>
      <c r="B183" s="21">
        <v>0</v>
      </c>
      <c r="C183" s="5">
        <f t="shared" si="26"/>
        <v>0</v>
      </c>
      <c r="D183" s="5">
        <f>IF(OR(C4=L6,C4=L7,C4=L8),C183*0.25,0)</f>
        <v>0</v>
      </c>
      <c r="E183" s="21">
        <v>0</v>
      </c>
      <c r="F183" s="42"/>
      <c r="G183" s="73">
        <f t="shared" si="27"/>
        <v>0</v>
      </c>
      <c r="H183" s="5">
        <f t="shared" si="28"/>
        <v>0</v>
      </c>
      <c r="I183" s="74">
        <f t="shared" si="25"/>
        <v>0</v>
      </c>
    </row>
    <row r="184" spans="1:9" x14ac:dyDescent="0.35">
      <c r="A184" s="38"/>
      <c r="B184" s="21">
        <v>0</v>
      </c>
      <c r="C184" s="5">
        <f t="shared" si="26"/>
        <v>0</v>
      </c>
      <c r="D184" s="5">
        <f>IF(OR(C4=L6,C4=L7,C4=L8),C184*0.25,0)</f>
        <v>0</v>
      </c>
      <c r="E184" s="21">
        <v>0</v>
      </c>
      <c r="F184" s="42"/>
      <c r="G184" s="73">
        <f t="shared" si="27"/>
        <v>0</v>
      </c>
      <c r="H184" s="5">
        <f t="shared" si="28"/>
        <v>0</v>
      </c>
      <c r="I184" s="74">
        <f t="shared" si="25"/>
        <v>0</v>
      </c>
    </row>
    <row r="185" spans="1:9" x14ac:dyDescent="0.35">
      <c r="A185" s="79"/>
      <c r="B185" s="21">
        <v>0</v>
      </c>
      <c r="C185" s="5">
        <f t="shared" ref="C185:C260" si="29">IF(B185="","",IF(AND($C$4="TBRA-8%",$G$3&gt;=2017),SUM(B185*0.08),IF(AND($C$4="TBRA-COVID",$G$3&gt;=2017),SUM(B185*0.1),SUM(B185*0.04))))</f>
        <v>0</v>
      </c>
      <c r="D185" s="5">
        <f>IF(OR(C4=L6,C4=L7,C4=L8),C185*0.25,0)</f>
        <v>0</v>
      </c>
      <c r="E185" s="21">
        <v>0</v>
      </c>
      <c r="F185" s="42"/>
      <c r="G185" s="73">
        <f t="shared" si="27"/>
        <v>0</v>
      </c>
      <c r="H185" s="5">
        <f t="shared" si="28"/>
        <v>0</v>
      </c>
      <c r="I185" s="74">
        <f t="shared" si="25"/>
        <v>0</v>
      </c>
    </row>
    <row r="186" spans="1:9" x14ac:dyDescent="0.35">
      <c r="A186" s="79"/>
      <c r="B186" s="21">
        <v>0</v>
      </c>
      <c r="C186" s="5">
        <f t="shared" si="29"/>
        <v>0</v>
      </c>
      <c r="D186" s="5">
        <f>IF(OR(C4=L6,C4=L7,C4=L8),C186*0.25,0)</f>
        <v>0</v>
      </c>
      <c r="E186" s="21">
        <v>0</v>
      </c>
      <c r="F186" s="42"/>
      <c r="G186" s="73">
        <f t="shared" si="27"/>
        <v>0</v>
      </c>
      <c r="H186" s="5">
        <f t="shared" si="28"/>
        <v>0</v>
      </c>
      <c r="I186" s="74">
        <f t="shared" si="25"/>
        <v>0</v>
      </c>
    </row>
    <row r="187" spans="1:9" x14ac:dyDescent="0.35">
      <c r="A187" s="79"/>
      <c r="B187" s="21">
        <v>0</v>
      </c>
      <c r="C187" s="5">
        <f t="shared" si="29"/>
        <v>0</v>
      </c>
      <c r="D187" s="5">
        <f>IF(OR(C4=L6,C4=L7,C4=L8),C187*0.25,0)</f>
        <v>0</v>
      </c>
      <c r="E187" s="21">
        <v>0</v>
      </c>
      <c r="F187" s="42"/>
      <c r="G187" s="73">
        <f t="shared" si="27"/>
        <v>0</v>
      </c>
      <c r="H187" s="5">
        <f t="shared" si="28"/>
        <v>0</v>
      </c>
      <c r="I187" s="74">
        <f t="shared" si="25"/>
        <v>0</v>
      </c>
    </row>
    <row r="188" spans="1:9" x14ac:dyDescent="0.35">
      <c r="A188" s="79"/>
      <c r="B188" s="21">
        <v>0</v>
      </c>
      <c r="C188" s="5">
        <f t="shared" si="29"/>
        <v>0</v>
      </c>
      <c r="D188" s="5">
        <f>IF(OR(C4=L6,C4=L7,C4=L8),C188*0.25,0)</f>
        <v>0</v>
      </c>
      <c r="E188" s="21">
        <v>0</v>
      </c>
      <c r="F188" s="42"/>
      <c r="G188" s="73">
        <f t="shared" si="27"/>
        <v>0</v>
      </c>
      <c r="H188" s="5">
        <f t="shared" si="28"/>
        <v>0</v>
      </c>
      <c r="I188" s="74">
        <f t="shared" si="25"/>
        <v>0</v>
      </c>
    </row>
    <row r="189" spans="1:9" x14ac:dyDescent="0.35">
      <c r="A189" s="79"/>
      <c r="B189" s="21">
        <v>0</v>
      </c>
      <c r="C189" s="5">
        <f t="shared" si="29"/>
        <v>0</v>
      </c>
      <c r="D189" s="5">
        <f>IF(OR(C4=L6,C4=L7,C4=L8),C189*0.25,0)</f>
        <v>0</v>
      </c>
      <c r="E189" s="21">
        <v>0</v>
      </c>
      <c r="F189" s="42"/>
      <c r="G189" s="73">
        <f t="shared" si="27"/>
        <v>0</v>
      </c>
      <c r="H189" s="5">
        <f t="shared" si="28"/>
        <v>0</v>
      </c>
      <c r="I189" s="74">
        <f t="shared" si="25"/>
        <v>0</v>
      </c>
    </row>
    <row r="190" spans="1:9" x14ac:dyDescent="0.35">
      <c r="A190" s="79"/>
      <c r="B190" s="21">
        <v>0</v>
      </c>
      <c r="C190" s="5">
        <f t="shared" si="29"/>
        <v>0</v>
      </c>
      <c r="D190" s="5">
        <f>IF(OR(C4=L6,C4=L7,C4=L8),C190*0.25,0)</f>
        <v>0</v>
      </c>
      <c r="E190" s="21">
        <v>0</v>
      </c>
      <c r="F190" s="42"/>
      <c r="G190" s="73">
        <f t="shared" si="27"/>
        <v>0</v>
      </c>
      <c r="H190" s="5">
        <f t="shared" si="28"/>
        <v>0</v>
      </c>
      <c r="I190" s="74">
        <f t="shared" si="25"/>
        <v>0</v>
      </c>
    </row>
    <row r="191" spans="1:9" x14ac:dyDescent="0.35">
      <c r="A191" s="79"/>
      <c r="B191" s="21">
        <v>0</v>
      </c>
      <c r="C191" s="5">
        <f t="shared" si="29"/>
        <v>0</v>
      </c>
      <c r="D191" s="5">
        <f>IF(OR(C4=L6,C4=L7,C4=L8),C191*0.25,0)</f>
        <v>0</v>
      </c>
      <c r="E191" s="21">
        <v>0</v>
      </c>
      <c r="F191" s="42"/>
      <c r="G191" s="73">
        <f t="shared" si="27"/>
        <v>0</v>
      </c>
      <c r="H191" s="5">
        <f t="shared" si="28"/>
        <v>0</v>
      </c>
      <c r="I191" s="74">
        <f t="shared" si="25"/>
        <v>0</v>
      </c>
    </row>
    <row r="192" spans="1:9" x14ac:dyDescent="0.35">
      <c r="A192" s="79"/>
      <c r="B192" s="21">
        <v>0</v>
      </c>
      <c r="C192" s="5">
        <f t="shared" si="29"/>
        <v>0</v>
      </c>
      <c r="D192" s="5">
        <f>IF(OR(C4=L6,C4=L7,C4=L8),C192*0.25,0)</f>
        <v>0</v>
      </c>
      <c r="E192" s="21">
        <v>0</v>
      </c>
      <c r="F192" s="42"/>
      <c r="G192" s="73">
        <f t="shared" si="27"/>
        <v>0</v>
      </c>
      <c r="H192" s="5">
        <f t="shared" si="28"/>
        <v>0</v>
      </c>
      <c r="I192" s="74">
        <f t="shared" si="25"/>
        <v>0</v>
      </c>
    </row>
    <row r="193" spans="1:9" x14ac:dyDescent="0.35">
      <c r="A193" s="79"/>
      <c r="B193" s="21">
        <v>0</v>
      </c>
      <c r="C193" s="5">
        <f t="shared" si="29"/>
        <v>0</v>
      </c>
      <c r="D193" s="5">
        <f>IF(OR(C4=L6,C4=L7,C4=L8),C193*0.25,0)</f>
        <v>0</v>
      </c>
      <c r="E193" s="21">
        <v>0</v>
      </c>
      <c r="F193" s="42"/>
      <c r="G193" s="73">
        <f t="shared" si="27"/>
        <v>0</v>
      </c>
      <c r="H193" s="5">
        <f t="shared" si="28"/>
        <v>0</v>
      </c>
      <c r="I193" s="74">
        <f t="shared" si="25"/>
        <v>0</v>
      </c>
    </row>
    <row r="194" spans="1:9" x14ac:dyDescent="0.35">
      <c r="A194" s="79"/>
      <c r="B194" s="21">
        <v>0</v>
      </c>
      <c r="C194" s="5">
        <f t="shared" si="29"/>
        <v>0</v>
      </c>
      <c r="D194" s="5">
        <f>IF(OR(C4=L6,C4=L7,C4=L8),C194*0.25,0)</f>
        <v>0</v>
      </c>
      <c r="E194" s="21">
        <v>0</v>
      </c>
      <c r="F194" s="42"/>
      <c r="G194" s="73">
        <f t="shared" si="27"/>
        <v>0</v>
      </c>
      <c r="H194" s="5">
        <f t="shared" si="28"/>
        <v>0</v>
      </c>
      <c r="I194" s="74">
        <f t="shared" si="25"/>
        <v>0</v>
      </c>
    </row>
    <row r="195" spans="1:9" x14ac:dyDescent="0.35">
      <c r="A195" s="79"/>
      <c r="B195" s="21">
        <v>0</v>
      </c>
      <c r="C195" s="5">
        <f t="shared" si="29"/>
        <v>0</v>
      </c>
      <c r="D195" s="5">
        <f>IF(OR(C4=L6,C4=L7,C4=L8),C195*0.25,0)</f>
        <v>0</v>
      </c>
      <c r="E195" s="21">
        <v>0</v>
      </c>
      <c r="F195" s="42"/>
      <c r="G195" s="73">
        <f t="shared" si="27"/>
        <v>0</v>
      </c>
      <c r="H195" s="5">
        <f t="shared" si="28"/>
        <v>0</v>
      </c>
      <c r="I195" s="74">
        <f t="shared" si="25"/>
        <v>0</v>
      </c>
    </row>
    <row r="196" spans="1:9" x14ac:dyDescent="0.35">
      <c r="A196" s="79"/>
      <c r="B196" s="21">
        <v>0</v>
      </c>
      <c r="C196" s="5">
        <f t="shared" si="29"/>
        <v>0</v>
      </c>
      <c r="D196" s="5">
        <f>IF(OR(C4=L6,C4=L7,C4=L8),C196*0.25,0)</f>
        <v>0</v>
      </c>
      <c r="E196" s="21">
        <v>0</v>
      </c>
      <c r="F196" s="42"/>
      <c r="G196" s="73">
        <f t="shared" si="27"/>
        <v>0</v>
      </c>
      <c r="H196" s="5">
        <f t="shared" si="28"/>
        <v>0</v>
      </c>
      <c r="I196" s="74">
        <f t="shared" si="25"/>
        <v>0</v>
      </c>
    </row>
    <row r="197" spans="1:9" x14ac:dyDescent="0.35">
      <c r="A197" s="79"/>
      <c r="B197" s="21">
        <v>0</v>
      </c>
      <c r="C197" s="5">
        <f t="shared" si="29"/>
        <v>0</v>
      </c>
      <c r="D197" s="5">
        <f>IF(OR(C4=L6,C4=L7,C4=L8),C197*0.25,0)</f>
        <v>0</v>
      </c>
      <c r="E197" s="21">
        <v>0</v>
      </c>
      <c r="F197" s="42"/>
      <c r="G197" s="73">
        <f t="shared" si="27"/>
        <v>0</v>
      </c>
      <c r="H197" s="5">
        <f t="shared" si="28"/>
        <v>0</v>
      </c>
      <c r="I197" s="74">
        <f t="shared" si="25"/>
        <v>0</v>
      </c>
    </row>
    <row r="198" spans="1:9" x14ac:dyDescent="0.35">
      <c r="A198" s="79"/>
      <c r="B198" s="21">
        <v>0</v>
      </c>
      <c r="C198" s="5">
        <f t="shared" si="29"/>
        <v>0</v>
      </c>
      <c r="D198" s="5">
        <f>IF(OR(C4=L6,C4=L7,C4=L8),C198*0.25,0)</f>
        <v>0</v>
      </c>
      <c r="E198" s="21">
        <v>0</v>
      </c>
      <c r="F198" s="42"/>
      <c r="G198" s="73">
        <f t="shared" si="27"/>
        <v>0</v>
      </c>
      <c r="H198" s="5">
        <f t="shared" si="28"/>
        <v>0</v>
      </c>
      <c r="I198" s="74">
        <f t="shared" si="25"/>
        <v>0</v>
      </c>
    </row>
    <row r="199" spans="1:9" x14ac:dyDescent="0.35">
      <c r="A199" s="79"/>
      <c r="B199" s="21">
        <v>0</v>
      </c>
      <c r="C199" s="5">
        <f t="shared" si="29"/>
        <v>0</v>
      </c>
      <c r="D199" s="5">
        <f>IF(OR(C4=L6,C4=L7,C4=L8),C199*0.25,0)</f>
        <v>0</v>
      </c>
      <c r="E199" s="21">
        <v>0</v>
      </c>
      <c r="F199" s="42"/>
      <c r="G199" s="73">
        <f t="shared" si="27"/>
        <v>0</v>
      </c>
      <c r="H199" s="5">
        <f t="shared" si="28"/>
        <v>0</v>
      </c>
      <c r="I199" s="74">
        <f t="shared" si="25"/>
        <v>0</v>
      </c>
    </row>
    <row r="200" spans="1:9" x14ac:dyDescent="0.35">
      <c r="A200" s="79"/>
      <c r="B200" s="21">
        <v>0</v>
      </c>
      <c r="C200" s="5">
        <f t="shared" si="29"/>
        <v>0</v>
      </c>
      <c r="D200" s="5">
        <f>IF(OR(C4=L6,C4=L7,C4=L8),C200*0.25,0)</f>
        <v>0</v>
      </c>
      <c r="E200" s="21">
        <v>0</v>
      </c>
      <c r="F200" s="42"/>
      <c r="G200" s="73">
        <f t="shared" si="27"/>
        <v>0</v>
      </c>
      <c r="H200" s="5">
        <f t="shared" si="28"/>
        <v>0</v>
      </c>
      <c r="I200" s="74">
        <f t="shared" si="25"/>
        <v>0</v>
      </c>
    </row>
    <row r="201" spans="1:9" x14ac:dyDescent="0.35">
      <c r="A201" s="79"/>
      <c r="B201" s="21">
        <v>0</v>
      </c>
      <c r="C201" s="5">
        <f t="shared" si="29"/>
        <v>0</v>
      </c>
      <c r="D201" s="5">
        <f>IF(OR(C4=L6,C4=L7,C4=L8),C201*0.25,0)</f>
        <v>0</v>
      </c>
      <c r="E201" s="21">
        <v>0</v>
      </c>
      <c r="F201" s="42"/>
      <c r="G201" s="73">
        <f t="shared" si="27"/>
        <v>0</v>
      </c>
      <c r="H201" s="5">
        <f t="shared" si="28"/>
        <v>0</v>
      </c>
      <c r="I201" s="74">
        <f t="shared" si="25"/>
        <v>0</v>
      </c>
    </row>
    <row r="202" spans="1:9" x14ac:dyDescent="0.35">
      <c r="A202" s="79"/>
      <c r="B202" s="21">
        <v>0</v>
      </c>
      <c r="C202" s="5">
        <f t="shared" si="29"/>
        <v>0</v>
      </c>
      <c r="D202" s="5">
        <f>IF(OR(C4=L6,C4=L7,C4=L8),C202*0.25,0)</f>
        <v>0</v>
      </c>
      <c r="E202" s="21">
        <v>0</v>
      </c>
      <c r="F202" s="42"/>
      <c r="G202" s="73">
        <f t="shared" si="27"/>
        <v>0</v>
      </c>
      <c r="H202" s="5">
        <f t="shared" si="28"/>
        <v>0</v>
      </c>
      <c r="I202" s="74">
        <f t="shared" ref="I202:I260" si="30">MAX($D202,$H202)</f>
        <v>0</v>
      </c>
    </row>
    <row r="203" spans="1:9" x14ac:dyDescent="0.35">
      <c r="A203" s="79"/>
      <c r="B203" s="21">
        <v>0</v>
      </c>
      <c r="C203" s="5">
        <f t="shared" si="29"/>
        <v>0</v>
      </c>
      <c r="D203" s="5">
        <f>IF(OR(C4=L6,C4=L7,C4=L8),C203*0.25,0)</f>
        <v>0</v>
      </c>
      <c r="E203" s="21">
        <v>0</v>
      </c>
      <c r="F203" s="42"/>
      <c r="G203" s="73">
        <f t="shared" si="27"/>
        <v>0</v>
      </c>
      <c r="H203" s="5">
        <f t="shared" si="28"/>
        <v>0</v>
      </c>
      <c r="I203" s="74">
        <f t="shared" si="30"/>
        <v>0</v>
      </c>
    </row>
    <row r="204" spans="1:9" x14ac:dyDescent="0.35">
      <c r="A204" s="79"/>
      <c r="B204" s="21">
        <v>0</v>
      </c>
      <c r="C204" s="5">
        <f t="shared" si="29"/>
        <v>0</v>
      </c>
      <c r="D204" s="5">
        <f>IF(OR(C4=L6,C4=L7,C4=L8),C204*0.25,0)</f>
        <v>0</v>
      </c>
      <c r="E204" s="21">
        <v>0</v>
      </c>
      <c r="F204" s="42"/>
      <c r="G204" s="73">
        <f t="shared" si="27"/>
        <v>0</v>
      </c>
      <c r="H204" s="5">
        <f t="shared" si="28"/>
        <v>0</v>
      </c>
      <c r="I204" s="74">
        <f t="shared" si="30"/>
        <v>0</v>
      </c>
    </row>
    <row r="205" spans="1:9" x14ac:dyDescent="0.35">
      <c r="A205" s="79"/>
      <c r="B205" s="21">
        <v>0</v>
      </c>
      <c r="C205" s="5">
        <f t="shared" si="29"/>
        <v>0</v>
      </c>
      <c r="D205" s="5">
        <f>IF(OR(C4=L6,C4=L7,C4=L8),C205*0.25,0)</f>
        <v>0</v>
      </c>
      <c r="E205" s="21">
        <v>0</v>
      </c>
      <c r="F205" s="42"/>
      <c r="G205" s="73">
        <f t="shared" si="27"/>
        <v>0</v>
      </c>
      <c r="H205" s="5">
        <f t="shared" si="28"/>
        <v>0</v>
      </c>
      <c r="I205" s="74">
        <f t="shared" si="30"/>
        <v>0</v>
      </c>
    </row>
    <row r="206" spans="1:9" x14ac:dyDescent="0.35">
      <c r="A206" s="79"/>
      <c r="B206" s="21">
        <v>0</v>
      </c>
      <c r="C206" s="5">
        <f t="shared" si="29"/>
        <v>0</v>
      </c>
      <c r="D206" s="5">
        <f>IF(OR(C4=L6,C4=L7,C4=L8),C206*0.25,0)</f>
        <v>0</v>
      </c>
      <c r="E206" s="21">
        <v>0</v>
      </c>
      <c r="F206" s="42"/>
      <c r="G206" s="73">
        <f t="shared" si="27"/>
        <v>0</v>
      </c>
      <c r="H206" s="5">
        <f t="shared" si="28"/>
        <v>0</v>
      </c>
      <c r="I206" s="74">
        <f t="shared" si="30"/>
        <v>0</v>
      </c>
    </row>
    <row r="207" spans="1:9" x14ac:dyDescent="0.35">
      <c r="A207" s="79"/>
      <c r="B207" s="21">
        <v>0</v>
      </c>
      <c r="C207" s="5">
        <f t="shared" si="29"/>
        <v>0</v>
      </c>
      <c r="D207" s="5">
        <f>IF(OR(C4=L6,C4=L7,C4=L8),C207*0.25,0)</f>
        <v>0</v>
      </c>
      <c r="E207" s="21">
        <v>0</v>
      </c>
      <c r="F207" s="42"/>
      <c r="G207" s="73">
        <f t="shared" si="27"/>
        <v>0</v>
      </c>
      <c r="H207" s="5">
        <f t="shared" si="28"/>
        <v>0</v>
      </c>
      <c r="I207" s="74">
        <f t="shared" si="30"/>
        <v>0</v>
      </c>
    </row>
    <row r="208" spans="1:9" x14ac:dyDescent="0.35">
      <c r="A208" s="38"/>
      <c r="B208" s="21">
        <v>0</v>
      </c>
      <c r="C208" s="5">
        <f>IF(B208="","",IF(AND($C$4="TBRA-8%",$G$3&gt;=2017),SUM(B208*0.08),IF(AND($C$4="TBRA-COVID",$G$3&gt;=2017),SUM(B208*0.1),SUM(B208*0.04))))</f>
        <v>0</v>
      </c>
      <c r="D208" s="5">
        <f>IF(OR(C4=L6,C4=L7,C4=L8),C208*0.25,0)</f>
        <v>0</v>
      </c>
      <c r="E208" s="21">
        <v>0</v>
      </c>
      <c r="F208" s="42"/>
      <c r="G208" s="73">
        <f t="shared" si="27"/>
        <v>0</v>
      </c>
      <c r="H208" s="5">
        <f t="shared" si="28"/>
        <v>0</v>
      </c>
      <c r="I208" s="74">
        <f t="shared" si="30"/>
        <v>0</v>
      </c>
    </row>
    <row r="209" spans="1:9" x14ac:dyDescent="0.35">
      <c r="A209" s="38"/>
      <c r="B209" s="21">
        <v>0</v>
      </c>
      <c r="C209" s="5">
        <f t="shared" ref="C209:C235" si="31">IF(B209="","",IF(AND($C$4="TBRA-8%",$G$3&gt;=2017),SUM(B209*0.08),IF(AND($C$4="TBRA-COVID",$G$3&gt;=2017),SUM(B209*0.1),SUM(B209*0.04))))</f>
        <v>0</v>
      </c>
      <c r="D209" s="5">
        <f>IF(OR(C4=L6,C4=L7,C4=L8),C209*0.25,0)</f>
        <v>0</v>
      </c>
      <c r="E209" s="21">
        <v>0</v>
      </c>
      <c r="F209" s="42"/>
      <c r="G209" s="73">
        <f t="shared" si="27"/>
        <v>0</v>
      </c>
      <c r="H209" s="5">
        <f t="shared" si="28"/>
        <v>0</v>
      </c>
      <c r="I209" s="74">
        <f t="shared" si="30"/>
        <v>0</v>
      </c>
    </row>
    <row r="210" spans="1:9" x14ac:dyDescent="0.35">
      <c r="A210" s="38"/>
      <c r="B210" s="21">
        <v>0</v>
      </c>
      <c r="C210" s="5">
        <f t="shared" si="31"/>
        <v>0</v>
      </c>
      <c r="D210" s="5">
        <f>IF(OR(C4=L6,C4=L7,C4=L8),C210*0.25,0)</f>
        <v>0</v>
      </c>
      <c r="E210" s="21">
        <v>0</v>
      </c>
      <c r="F210" s="42"/>
      <c r="G210" s="73">
        <f t="shared" si="27"/>
        <v>0</v>
      </c>
      <c r="H210" s="5">
        <f t="shared" si="28"/>
        <v>0</v>
      </c>
      <c r="I210" s="74">
        <f t="shared" si="30"/>
        <v>0</v>
      </c>
    </row>
    <row r="211" spans="1:9" x14ac:dyDescent="0.35">
      <c r="A211" s="38"/>
      <c r="B211" s="21">
        <v>0</v>
      </c>
      <c r="C211" s="5">
        <f t="shared" si="31"/>
        <v>0</v>
      </c>
      <c r="D211" s="5">
        <f>IF(OR(C4=L6,C4=L7,C4=L8),C211*0.25,0)</f>
        <v>0</v>
      </c>
      <c r="E211" s="21">
        <v>0</v>
      </c>
      <c r="F211" s="42"/>
      <c r="G211" s="73">
        <f t="shared" si="27"/>
        <v>0</v>
      </c>
      <c r="H211" s="5">
        <f t="shared" si="28"/>
        <v>0</v>
      </c>
      <c r="I211" s="74">
        <f t="shared" si="30"/>
        <v>0</v>
      </c>
    </row>
    <row r="212" spans="1:9" x14ac:dyDescent="0.35">
      <c r="A212" s="38"/>
      <c r="B212" s="21">
        <v>0</v>
      </c>
      <c r="C212" s="5">
        <f t="shared" si="31"/>
        <v>0</v>
      </c>
      <c r="D212" s="5">
        <f>IF(OR(C4=L6,C4=L7,C4=L8),C212*0.25,0)</f>
        <v>0</v>
      </c>
      <c r="E212" s="21">
        <v>0</v>
      </c>
      <c r="F212" s="42"/>
      <c r="G212" s="73">
        <f t="shared" si="27"/>
        <v>0</v>
      </c>
      <c r="H212" s="5">
        <f t="shared" si="28"/>
        <v>0</v>
      </c>
      <c r="I212" s="74">
        <f t="shared" si="30"/>
        <v>0</v>
      </c>
    </row>
    <row r="213" spans="1:9" x14ac:dyDescent="0.35">
      <c r="A213" s="38"/>
      <c r="B213" s="21">
        <v>0</v>
      </c>
      <c r="C213" s="5">
        <f t="shared" si="31"/>
        <v>0</v>
      </c>
      <c r="D213" s="5">
        <f>IF(OR(C4=L6,C4=L7,C4=L8),C213*0.25,0)</f>
        <v>0</v>
      </c>
      <c r="E213" s="21">
        <v>0</v>
      </c>
      <c r="F213" s="42"/>
      <c r="G213" s="73">
        <f t="shared" si="27"/>
        <v>0</v>
      </c>
      <c r="H213" s="5">
        <f t="shared" si="28"/>
        <v>0</v>
      </c>
      <c r="I213" s="74">
        <f t="shared" si="30"/>
        <v>0</v>
      </c>
    </row>
    <row r="214" spans="1:9" x14ac:dyDescent="0.35">
      <c r="A214" s="38"/>
      <c r="B214" s="21">
        <v>0</v>
      </c>
      <c r="C214" s="5">
        <f t="shared" si="31"/>
        <v>0</v>
      </c>
      <c r="D214" s="5">
        <f>IF(OR(C4=L6,C4=L7,C4=L8),C214*0.25,0)</f>
        <v>0</v>
      </c>
      <c r="E214" s="21">
        <v>0</v>
      </c>
      <c r="F214" s="42"/>
      <c r="G214" s="73">
        <f t="shared" si="27"/>
        <v>0</v>
      </c>
      <c r="H214" s="5">
        <f t="shared" si="28"/>
        <v>0</v>
      </c>
      <c r="I214" s="74">
        <f t="shared" si="30"/>
        <v>0</v>
      </c>
    </row>
    <row r="215" spans="1:9" x14ac:dyDescent="0.35">
      <c r="A215" s="38"/>
      <c r="B215" s="21">
        <v>0</v>
      </c>
      <c r="C215" s="5">
        <f t="shared" si="31"/>
        <v>0</v>
      </c>
      <c r="D215" s="5">
        <f>IF(OR(C4=L6,C4=L7,C4=L8),C215*0.25,0)</f>
        <v>0</v>
      </c>
      <c r="E215" s="21">
        <v>0</v>
      </c>
      <c r="F215" s="42"/>
      <c r="G215" s="73">
        <f t="shared" si="27"/>
        <v>0</v>
      </c>
      <c r="H215" s="5">
        <f t="shared" si="28"/>
        <v>0</v>
      </c>
      <c r="I215" s="74">
        <f t="shared" si="30"/>
        <v>0</v>
      </c>
    </row>
    <row r="216" spans="1:9" x14ac:dyDescent="0.35">
      <c r="A216" s="38"/>
      <c r="B216" s="21">
        <v>0</v>
      </c>
      <c r="C216" s="5">
        <f t="shared" si="31"/>
        <v>0</v>
      </c>
      <c r="D216" s="5">
        <f>IF(OR(C4=L6,C4=L7,C4=L8),C216*0.25,0)</f>
        <v>0</v>
      </c>
      <c r="E216" s="21">
        <v>0</v>
      </c>
      <c r="F216" s="42"/>
      <c r="G216" s="73">
        <f t="shared" si="27"/>
        <v>0</v>
      </c>
      <c r="H216" s="5">
        <f t="shared" si="28"/>
        <v>0</v>
      </c>
      <c r="I216" s="74">
        <f t="shared" si="30"/>
        <v>0</v>
      </c>
    </row>
    <row r="217" spans="1:9" x14ac:dyDescent="0.35">
      <c r="A217" s="38"/>
      <c r="B217" s="21">
        <v>0</v>
      </c>
      <c r="C217" s="5">
        <f t="shared" si="31"/>
        <v>0</v>
      </c>
      <c r="D217" s="5">
        <f>IF(OR(C4=L6,C4=L7,C4=L8),C217*0.25,0)</f>
        <v>0</v>
      </c>
      <c r="E217" s="21">
        <v>0</v>
      </c>
      <c r="F217" s="42"/>
      <c r="G217" s="73">
        <f t="shared" si="27"/>
        <v>0</v>
      </c>
      <c r="H217" s="5">
        <f t="shared" si="28"/>
        <v>0</v>
      </c>
      <c r="I217" s="74">
        <f t="shared" si="30"/>
        <v>0</v>
      </c>
    </row>
    <row r="218" spans="1:9" x14ac:dyDescent="0.35">
      <c r="A218" s="38"/>
      <c r="B218" s="21">
        <v>0</v>
      </c>
      <c r="C218" s="5">
        <f t="shared" si="31"/>
        <v>0</v>
      </c>
      <c r="D218" s="5">
        <f>IF(OR(C4=L6,C4=L7,C4=L8),C218*0.25,0)</f>
        <v>0</v>
      </c>
      <c r="E218" s="21">
        <v>0</v>
      </c>
      <c r="F218" s="42"/>
      <c r="G218" s="73">
        <f t="shared" si="27"/>
        <v>0</v>
      </c>
      <c r="H218" s="5">
        <f t="shared" si="28"/>
        <v>0</v>
      </c>
      <c r="I218" s="74">
        <f t="shared" si="30"/>
        <v>0</v>
      </c>
    </row>
    <row r="219" spans="1:9" x14ac:dyDescent="0.35">
      <c r="A219" s="38"/>
      <c r="B219" s="21">
        <v>0</v>
      </c>
      <c r="C219" s="5">
        <f t="shared" si="31"/>
        <v>0</v>
      </c>
      <c r="D219" s="5">
        <f>IF(OR(C4=L6,C4=L7,C4=L8),C219*0.25,0)</f>
        <v>0</v>
      </c>
      <c r="E219" s="21">
        <v>0</v>
      </c>
      <c r="F219" s="42"/>
      <c r="G219" s="73">
        <f t="shared" si="27"/>
        <v>0</v>
      </c>
      <c r="H219" s="5">
        <f t="shared" si="28"/>
        <v>0</v>
      </c>
      <c r="I219" s="74">
        <f t="shared" si="30"/>
        <v>0</v>
      </c>
    </row>
    <row r="220" spans="1:9" x14ac:dyDescent="0.35">
      <c r="A220" s="38"/>
      <c r="B220" s="21">
        <v>0</v>
      </c>
      <c r="C220" s="5">
        <f t="shared" si="31"/>
        <v>0</v>
      </c>
      <c r="D220" s="5">
        <f>IF(OR(C4=L6,C4=L7,C4=L8),C220*0.25,0)</f>
        <v>0</v>
      </c>
      <c r="E220" s="21">
        <v>0</v>
      </c>
      <c r="F220" s="42"/>
      <c r="G220" s="73">
        <f t="shared" si="27"/>
        <v>0</v>
      </c>
      <c r="H220" s="5">
        <f t="shared" si="28"/>
        <v>0</v>
      </c>
      <c r="I220" s="74">
        <f t="shared" si="30"/>
        <v>0</v>
      </c>
    </row>
    <row r="221" spans="1:9" x14ac:dyDescent="0.35">
      <c r="A221" s="38"/>
      <c r="B221" s="21">
        <v>0</v>
      </c>
      <c r="C221" s="5">
        <f t="shared" si="31"/>
        <v>0</v>
      </c>
      <c r="D221" s="5">
        <f>IF(OR(C4=L6,C4=L7,C4=L8),C221*0.25,0)</f>
        <v>0</v>
      </c>
      <c r="E221" s="21">
        <v>0</v>
      </c>
      <c r="F221" s="42"/>
      <c r="G221" s="73">
        <f t="shared" si="27"/>
        <v>0</v>
      </c>
      <c r="H221" s="5">
        <f t="shared" si="28"/>
        <v>0</v>
      </c>
      <c r="I221" s="74">
        <f t="shared" si="30"/>
        <v>0</v>
      </c>
    </row>
    <row r="222" spans="1:9" x14ac:dyDescent="0.35">
      <c r="A222" s="38"/>
      <c r="B222" s="21">
        <v>0</v>
      </c>
      <c r="C222" s="5">
        <f t="shared" si="31"/>
        <v>0</v>
      </c>
      <c r="D222" s="5">
        <f>IF(OR(C4=L6,C4=L7,C4=L8),C222*0.25,0)</f>
        <v>0</v>
      </c>
      <c r="E222" s="21">
        <v>0</v>
      </c>
      <c r="F222" s="42"/>
      <c r="G222" s="73">
        <f t="shared" ref="G222:G259" si="32">IF(E222&gt;0,SUM(E222/B222),0)</f>
        <v>0</v>
      </c>
      <c r="H222" s="5">
        <f t="shared" ref="H222:H259" si="33">SUM(G222*C222)</f>
        <v>0</v>
      </c>
      <c r="I222" s="74">
        <f t="shared" si="30"/>
        <v>0</v>
      </c>
    </row>
    <row r="223" spans="1:9" x14ac:dyDescent="0.35">
      <c r="A223" s="38"/>
      <c r="B223" s="21">
        <v>0</v>
      </c>
      <c r="C223" s="5">
        <f t="shared" si="31"/>
        <v>0</v>
      </c>
      <c r="D223" s="5">
        <f>IF(OR(C4=L6,C4=L7,C4=L8),C223*0.25,0)</f>
        <v>0</v>
      </c>
      <c r="E223" s="21">
        <v>0</v>
      </c>
      <c r="F223" s="42"/>
      <c r="G223" s="73">
        <f t="shared" si="32"/>
        <v>0</v>
      </c>
      <c r="H223" s="5">
        <f t="shared" si="33"/>
        <v>0</v>
      </c>
      <c r="I223" s="74">
        <f t="shared" si="30"/>
        <v>0</v>
      </c>
    </row>
    <row r="224" spans="1:9" x14ac:dyDescent="0.35">
      <c r="A224" s="38"/>
      <c r="B224" s="21">
        <v>0</v>
      </c>
      <c r="C224" s="5">
        <f t="shared" si="31"/>
        <v>0</v>
      </c>
      <c r="D224" s="5">
        <f>IF(OR(C4=L6,C4=L7,C4=L8),C224*0.25,0)</f>
        <v>0</v>
      </c>
      <c r="E224" s="21">
        <v>0</v>
      </c>
      <c r="F224" s="42"/>
      <c r="G224" s="73">
        <f t="shared" si="32"/>
        <v>0</v>
      </c>
      <c r="H224" s="5">
        <f t="shared" si="33"/>
        <v>0</v>
      </c>
      <c r="I224" s="74">
        <f t="shared" si="30"/>
        <v>0</v>
      </c>
    </row>
    <row r="225" spans="1:9" x14ac:dyDescent="0.35">
      <c r="A225" s="38"/>
      <c r="B225" s="21">
        <v>0</v>
      </c>
      <c r="C225" s="5">
        <f t="shared" si="31"/>
        <v>0</v>
      </c>
      <c r="D225" s="5">
        <f>IF(OR(C4=L6,C4=L7,C4=L8),C225*0.25,0)</f>
        <v>0</v>
      </c>
      <c r="E225" s="21">
        <v>0</v>
      </c>
      <c r="F225" s="42"/>
      <c r="G225" s="73">
        <f t="shared" si="32"/>
        <v>0</v>
      </c>
      <c r="H225" s="5">
        <f t="shared" si="33"/>
        <v>0</v>
      </c>
      <c r="I225" s="74">
        <f t="shared" si="30"/>
        <v>0</v>
      </c>
    </row>
    <row r="226" spans="1:9" x14ac:dyDescent="0.35">
      <c r="A226" s="38"/>
      <c r="B226" s="21">
        <v>0</v>
      </c>
      <c r="C226" s="5">
        <f t="shared" si="31"/>
        <v>0</v>
      </c>
      <c r="D226" s="5">
        <f>IF(OR(C4=L6,C4=L7,C4=L8),C226*0.25,0)</f>
        <v>0</v>
      </c>
      <c r="E226" s="21">
        <v>0</v>
      </c>
      <c r="F226" s="42"/>
      <c r="G226" s="73">
        <f t="shared" si="32"/>
        <v>0</v>
      </c>
      <c r="H226" s="5">
        <f t="shared" si="33"/>
        <v>0</v>
      </c>
      <c r="I226" s="74">
        <f t="shared" si="30"/>
        <v>0</v>
      </c>
    </row>
    <row r="227" spans="1:9" x14ac:dyDescent="0.35">
      <c r="A227" s="38"/>
      <c r="B227" s="21">
        <v>0</v>
      </c>
      <c r="C227" s="5">
        <f t="shared" si="31"/>
        <v>0</v>
      </c>
      <c r="D227" s="5">
        <f>IF(OR(C4=L6,C4=L7,C4=L8),C227*0.25,0)</f>
        <v>0</v>
      </c>
      <c r="E227" s="21">
        <v>0</v>
      </c>
      <c r="F227" s="42"/>
      <c r="G227" s="73">
        <f t="shared" si="32"/>
        <v>0</v>
      </c>
      <c r="H227" s="5">
        <f t="shared" si="33"/>
        <v>0</v>
      </c>
      <c r="I227" s="74">
        <f t="shared" si="30"/>
        <v>0</v>
      </c>
    </row>
    <row r="228" spans="1:9" x14ac:dyDescent="0.35">
      <c r="A228" s="38"/>
      <c r="B228" s="21">
        <v>0</v>
      </c>
      <c r="C228" s="5">
        <f t="shared" si="31"/>
        <v>0</v>
      </c>
      <c r="D228" s="5">
        <f>IF(OR(C4=L6,C4=L7,C4=L8),C228*0.25,0)</f>
        <v>0</v>
      </c>
      <c r="E228" s="21">
        <v>0</v>
      </c>
      <c r="F228" s="42"/>
      <c r="G228" s="73">
        <f t="shared" si="32"/>
        <v>0</v>
      </c>
      <c r="H228" s="5">
        <f t="shared" si="33"/>
        <v>0</v>
      </c>
      <c r="I228" s="74">
        <f t="shared" si="30"/>
        <v>0</v>
      </c>
    </row>
    <row r="229" spans="1:9" x14ac:dyDescent="0.35">
      <c r="A229" s="38"/>
      <c r="B229" s="21">
        <v>0</v>
      </c>
      <c r="C229" s="5">
        <f t="shared" si="31"/>
        <v>0</v>
      </c>
      <c r="D229" s="5">
        <f>IF(OR(C4=L6,C4=L7,C4=L8),C229*0.25,0)</f>
        <v>0</v>
      </c>
      <c r="E229" s="21">
        <v>0</v>
      </c>
      <c r="F229" s="42"/>
      <c r="G229" s="73">
        <f t="shared" si="32"/>
        <v>0</v>
      </c>
      <c r="H229" s="5">
        <f t="shared" si="33"/>
        <v>0</v>
      </c>
      <c r="I229" s="74">
        <f t="shared" si="30"/>
        <v>0</v>
      </c>
    </row>
    <row r="230" spans="1:9" x14ac:dyDescent="0.35">
      <c r="A230" s="38"/>
      <c r="B230" s="21">
        <v>0</v>
      </c>
      <c r="C230" s="5">
        <f t="shared" si="31"/>
        <v>0</v>
      </c>
      <c r="D230" s="5">
        <f>IF(OR(C4=L6,C4=L7,C4=L8),C230*0.25,0)</f>
        <v>0</v>
      </c>
      <c r="E230" s="21">
        <v>0</v>
      </c>
      <c r="F230" s="42"/>
      <c r="G230" s="73">
        <f t="shared" si="32"/>
        <v>0</v>
      </c>
      <c r="H230" s="5">
        <f t="shared" si="33"/>
        <v>0</v>
      </c>
      <c r="I230" s="74">
        <f t="shared" si="30"/>
        <v>0</v>
      </c>
    </row>
    <row r="231" spans="1:9" x14ac:dyDescent="0.35">
      <c r="A231" s="38"/>
      <c r="B231" s="21">
        <v>0</v>
      </c>
      <c r="C231" s="5">
        <f t="shared" si="31"/>
        <v>0</v>
      </c>
      <c r="D231" s="5">
        <f>IF(OR(C4=L6,C4=L7,C4=L8),C231*0.25,0)</f>
        <v>0</v>
      </c>
      <c r="E231" s="21">
        <v>0</v>
      </c>
      <c r="F231" s="42"/>
      <c r="G231" s="73">
        <f t="shared" si="32"/>
        <v>0</v>
      </c>
      <c r="H231" s="5">
        <f t="shared" si="33"/>
        <v>0</v>
      </c>
      <c r="I231" s="74">
        <f t="shared" si="30"/>
        <v>0</v>
      </c>
    </row>
    <row r="232" spans="1:9" x14ac:dyDescent="0.35">
      <c r="A232" s="38"/>
      <c r="B232" s="21">
        <v>0</v>
      </c>
      <c r="C232" s="5">
        <f t="shared" si="31"/>
        <v>0</v>
      </c>
      <c r="D232" s="5">
        <f>IF(OR(C4=L6,C4=L7,C4=L8),C232*0.25,0)</f>
        <v>0</v>
      </c>
      <c r="E232" s="21">
        <v>0</v>
      </c>
      <c r="F232" s="42"/>
      <c r="G232" s="73">
        <f t="shared" si="32"/>
        <v>0</v>
      </c>
      <c r="H232" s="5">
        <f t="shared" si="33"/>
        <v>0</v>
      </c>
      <c r="I232" s="74">
        <f t="shared" si="30"/>
        <v>0</v>
      </c>
    </row>
    <row r="233" spans="1:9" x14ac:dyDescent="0.35">
      <c r="A233" s="38"/>
      <c r="B233" s="21">
        <v>0</v>
      </c>
      <c r="C233" s="5">
        <f t="shared" si="31"/>
        <v>0</v>
      </c>
      <c r="D233" s="5">
        <f>IF(OR(C4=L6,C4=L7,C4=L8),C233*0.25,0)</f>
        <v>0</v>
      </c>
      <c r="E233" s="21">
        <v>0</v>
      </c>
      <c r="F233" s="42"/>
      <c r="G233" s="73">
        <f t="shared" si="32"/>
        <v>0</v>
      </c>
      <c r="H233" s="5">
        <f t="shared" si="33"/>
        <v>0</v>
      </c>
      <c r="I233" s="74">
        <f t="shared" si="30"/>
        <v>0</v>
      </c>
    </row>
    <row r="234" spans="1:9" x14ac:dyDescent="0.35">
      <c r="A234" s="38"/>
      <c r="B234" s="21">
        <v>0</v>
      </c>
      <c r="C234" s="5">
        <f t="shared" si="31"/>
        <v>0</v>
      </c>
      <c r="D234" s="5">
        <f>IF(OR(C4=L6,C4=L7,C4=L8),C234*0.25,0)</f>
        <v>0</v>
      </c>
      <c r="E234" s="21">
        <v>0</v>
      </c>
      <c r="F234" s="42"/>
      <c r="G234" s="73">
        <f t="shared" si="32"/>
        <v>0</v>
      </c>
      <c r="H234" s="5">
        <f t="shared" si="33"/>
        <v>0</v>
      </c>
      <c r="I234" s="74">
        <f t="shared" si="30"/>
        <v>0</v>
      </c>
    </row>
    <row r="235" spans="1:9" x14ac:dyDescent="0.35">
      <c r="A235" s="38"/>
      <c r="B235" s="21">
        <v>0</v>
      </c>
      <c r="C235" s="5">
        <f t="shared" si="31"/>
        <v>0</v>
      </c>
      <c r="D235" s="5">
        <f>IF(OR(C4=L6,C4=L7,C4=L8),C235*0.25,0)</f>
        <v>0</v>
      </c>
      <c r="E235" s="21">
        <v>0</v>
      </c>
      <c r="F235" s="42"/>
      <c r="G235" s="73">
        <f t="shared" si="32"/>
        <v>0</v>
      </c>
      <c r="H235" s="5">
        <f t="shared" si="33"/>
        <v>0</v>
      </c>
      <c r="I235" s="74">
        <f t="shared" si="30"/>
        <v>0</v>
      </c>
    </row>
    <row r="236" spans="1:9" x14ac:dyDescent="0.35">
      <c r="A236" s="79"/>
      <c r="B236" s="21">
        <v>0</v>
      </c>
      <c r="C236" s="5">
        <f t="shared" ref="C236:C259" si="34">IF(B236="","",IF(AND($C$4="TBRA-8%",$G$3&gt;=2017),SUM(B236*0.08),IF(AND($C$4="TBRA-COVID",$G$3&gt;=2017),SUM(B236*0.1),SUM(B236*0.04))))</f>
        <v>0</v>
      </c>
      <c r="D236" s="5">
        <f>IF(OR(C4=L6,C4=L7,C4=L8),C236*0.25,0)</f>
        <v>0</v>
      </c>
      <c r="E236" s="21">
        <v>0</v>
      </c>
      <c r="F236" s="42"/>
      <c r="G236" s="73">
        <f t="shared" si="32"/>
        <v>0</v>
      </c>
      <c r="H236" s="5">
        <f t="shared" si="33"/>
        <v>0</v>
      </c>
      <c r="I236" s="74">
        <f t="shared" si="30"/>
        <v>0</v>
      </c>
    </row>
    <row r="237" spans="1:9" x14ac:dyDescent="0.35">
      <c r="A237" s="79"/>
      <c r="B237" s="21">
        <v>0</v>
      </c>
      <c r="C237" s="5">
        <f t="shared" si="34"/>
        <v>0</v>
      </c>
      <c r="D237" s="5">
        <f>IF(OR(C4=L6,C4=L7,C4=L8),C237*0.25,0)</f>
        <v>0</v>
      </c>
      <c r="E237" s="21">
        <v>0</v>
      </c>
      <c r="F237" s="42"/>
      <c r="G237" s="73">
        <f t="shared" si="32"/>
        <v>0</v>
      </c>
      <c r="H237" s="5">
        <f t="shared" si="33"/>
        <v>0</v>
      </c>
      <c r="I237" s="74">
        <f t="shared" si="30"/>
        <v>0</v>
      </c>
    </row>
    <row r="238" spans="1:9" x14ac:dyDescent="0.35">
      <c r="A238" s="79"/>
      <c r="B238" s="21">
        <v>0</v>
      </c>
      <c r="C238" s="5">
        <f t="shared" si="34"/>
        <v>0</v>
      </c>
      <c r="D238" s="5">
        <f>IF(OR(C4=L6,C4=L7,C4=L8),C238*0.25,0)</f>
        <v>0</v>
      </c>
      <c r="E238" s="21">
        <v>0</v>
      </c>
      <c r="F238" s="42"/>
      <c r="G238" s="73">
        <f t="shared" si="32"/>
        <v>0</v>
      </c>
      <c r="H238" s="5">
        <f t="shared" si="33"/>
        <v>0</v>
      </c>
      <c r="I238" s="74">
        <f t="shared" si="30"/>
        <v>0</v>
      </c>
    </row>
    <row r="239" spans="1:9" x14ac:dyDescent="0.35">
      <c r="A239" s="79"/>
      <c r="B239" s="21">
        <v>0</v>
      </c>
      <c r="C239" s="5">
        <f t="shared" si="34"/>
        <v>0</v>
      </c>
      <c r="D239" s="5">
        <f>IF(OR(C4=L6,C4=L7,C4=L8),C239*0.25,0)</f>
        <v>0</v>
      </c>
      <c r="E239" s="21">
        <v>0</v>
      </c>
      <c r="F239" s="42"/>
      <c r="G239" s="73">
        <f t="shared" si="32"/>
        <v>0</v>
      </c>
      <c r="H239" s="5">
        <f t="shared" si="33"/>
        <v>0</v>
      </c>
      <c r="I239" s="74">
        <f t="shared" si="30"/>
        <v>0</v>
      </c>
    </row>
    <row r="240" spans="1:9" x14ac:dyDescent="0.35">
      <c r="A240" s="79"/>
      <c r="B240" s="21">
        <v>0</v>
      </c>
      <c r="C240" s="5">
        <f t="shared" si="34"/>
        <v>0</v>
      </c>
      <c r="D240" s="5">
        <f>IF(OR(C4=L6,C4=L7,C4=L8),C240*0.25,0)</f>
        <v>0</v>
      </c>
      <c r="E240" s="21">
        <v>0</v>
      </c>
      <c r="F240" s="42"/>
      <c r="G240" s="73">
        <f t="shared" si="32"/>
        <v>0</v>
      </c>
      <c r="H240" s="5">
        <f t="shared" si="33"/>
        <v>0</v>
      </c>
      <c r="I240" s="74">
        <f t="shared" si="30"/>
        <v>0</v>
      </c>
    </row>
    <row r="241" spans="1:9" x14ac:dyDescent="0.35">
      <c r="A241" s="79"/>
      <c r="B241" s="21">
        <v>0</v>
      </c>
      <c r="C241" s="5">
        <f t="shared" si="34"/>
        <v>0</v>
      </c>
      <c r="D241" s="5">
        <f>IF(OR(C4=L6,C4=L7,C4=L8),C241*0.25,0)</f>
        <v>0</v>
      </c>
      <c r="E241" s="21">
        <v>0</v>
      </c>
      <c r="F241" s="42"/>
      <c r="G241" s="73">
        <f t="shared" si="32"/>
        <v>0</v>
      </c>
      <c r="H241" s="5">
        <f t="shared" si="33"/>
        <v>0</v>
      </c>
      <c r="I241" s="74">
        <f t="shared" si="30"/>
        <v>0</v>
      </c>
    </row>
    <row r="242" spans="1:9" x14ac:dyDescent="0.35">
      <c r="A242" s="79"/>
      <c r="B242" s="21">
        <v>0</v>
      </c>
      <c r="C242" s="5">
        <f t="shared" si="34"/>
        <v>0</v>
      </c>
      <c r="D242" s="5">
        <f>IF(OR(C4=L6,C4=L7,C4=L8),C242*0.25,0)</f>
        <v>0</v>
      </c>
      <c r="E242" s="21">
        <v>0</v>
      </c>
      <c r="F242" s="42"/>
      <c r="G242" s="73">
        <f t="shared" si="32"/>
        <v>0</v>
      </c>
      <c r="H242" s="5">
        <f t="shared" si="33"/>
        <v>0</v>
      </c>
      <c r="I242" s="74">
        <f t="shared" si="30"/>
        <v>0</v>
      </c>
    </row>
    <row r="243" spans="1:9" x14ac:dyDescent="0.35">
      <c r="A243" s="79"/>
      <c r="B243" s="21">
        <v>0</v>
      </c>
      <c r="C243" s="5">
        <f t="shared" si="34"/>
        <v>0</v>
      </c>
      <c r="D243" s="5">
        <f>IF(OR(C4=L6,C4=L7,C4=L8),C243*0.25,0)</f>
        <v>0</v>
      </c>
      <c r="E243" s="21">
        <v>0</v>
      </c>
      <c r="F243" s="42"/>
      <c r="G243" s="73">
        <f t="shared" si="32"/>
        <v>0</v>
      </c>
      <c r="H243" s="5">
        <f t="shared" si="33"/>
        <v>0</v>
      </c>
      <c r="I243" s="74">
        <f t="shared" si="30"/>
        <v>0</v>
      </c>
    </row>
    <row r="244" spans="1:9" x14ac:dyDescent="0.35">
      <c r="A244" s="79"/>
      <c r="B244" s="21">
        <v>0</v>
      </c>
      <c r="C244" s="5">
        <f t="shared" si="34"/>
        <v>0</v>
      </c>
      <c r="D244" s="5">
        <f>IF(OR(C4=L6,C4=L7,C4=L8),C244*0.25,0)</f>
        <v>0</v>
      </c>
      <c r="E244" s="21">
        <v>0</v>
      </c>
      <c r="F244" s="42"/>
      <c r="G244" s="73">
        <f t="shared" si="32"/>
        <v>0</v>
      </c>
      <c r="H244" s="5">
        <f t="shared" si="33"/>
        <v>0</v>
      </c>
      <c r="I244" s="74">
        <f t="shared" si="30"/>
        <v>0</v>
      </c>
    </row>
    <row r="245" spans="1:9" x14ac:dyDescent="0.35">
      <c r="A245" s="79"/>
      <c r="B245" s="21">
        <v>0</v>
      </c>
      <c r="C245" s="5">
        <f t="shared" si="34"/>
        <v>0</v>
      </c>
      <c r="D245" s="5">
        <f>IF(OR(C4=L6,C4=L7,C4=L8),C245*0.25,0)</f>
        <v>0</v>
      </c>
      <c r="E245" s="21">
        <v>0</v>
      </c>
      <c r="F245" s="42"/>
      <c r="G245" s="73">
        <f t="shared" si="32"/>
        <v>0</v>
      </c>
      <c r="H245" s="5">
        <f t="shared" si="33"/>
        <v>0</v>
      </c>
      <c r="I245" s="74">
        <f t="shared" si="30"/>
        <v>0</v>
      </c>
    </row>
    <row r="246" spans="1:9" x14ac:dyDescent="0.35">
      <c r="A246" s="79"/>
      <c r="B246" s="21">
        <v>0</v>
      </c>
      <c r="C246" s="5">
        <f t="shared" si="34"/>
        <v>0</v>
      </c>
      <c r="D246" s="5">
        <f>IF(OR(C4=L6,C4=L7,C4=L8),C246*0.25,0)</f>
        <v>0</v>
      </c>
      <c r="E246" s="21">
        <v>0</v>
      </c>
      <c r="F246" s="42"/>
      <c r="G246" s="73">
        <f t="shared" si="32"/>
        <v>0</v>
      </c>
      <c r="H246" s="5">
        <f t="shared" si="33"/>
        <v>0</v>
      </c>
      <c r="I246" s="74">
        <f t="shared" si="30"/>
        <v>0</v>
      </c>
    </row>
    <row r="247" spans="1:9" x14ac:dyDescent="0.35">
      <c r="A247" s="79"/>
      <c r="B247" s="21">
        <v>0</v>
      </c>
      <c r="C247" s="5">
        <f t="shared" si="34"/>
        <v>0</v>
      </c>
      <c r="D247" s="5">
        <f>IF(OR(C4=L6,C4=L7,C4=L8),C247*0.25,0)</f>
        <v>0</v>
      </c>
      <c r="E247" s="21">
        <v>0</v>
      </c>
      <c r="F247" s="42"/>
      <c r="G247" s="73">
        <f t="shared" si="32"/>
        <v>0</v>
      </c>
      <c r="H247" s="5">
        <f t="shared" si="33"/>
        <v>0</v>
      </c>
      <c r="I247" s="74">
        <f t="shared" si="30"/>
        <v>0</v>
      </c>
    </row>
    <row r="248" spans="1:9" x14ac:dyDescent="0.35">
      <c r="A248" s="79"/>
      <c r="B248" s="21">
        <v>0</v>
      </c>
      <c r="C248" s="5">
        <f t="shared" si="34"/>
        <v>0</v>
      </c>
      <c r="D248" s="5">
        <f>IF(OR(C4=L6,C4=L7,C4=L8),C248*0.25,0)</f>
        <v>0</v>
      </c>
      <c r="E248" s="21">
        <v>0</v>
      </c>
      <c r="F248" s="42"/>
      <c r="G248" s="73">
        <f t="shared" si="32"/>
        <v>0</v>
      </c>
      <c r="H248" s="5">
        <f t="shared" si="33"/>
        <v>0</v>
      </c>
      <c r="I248" s="74">
        <f t="shared" si="30"/>
        <v>0</v>
      </c>
    </row>
    <row r="249" spans="1:9" x14ac:dyDescent="0.35">
      <c r="A249" s="79"/>
      <c r="B249" s="21">
        <v>0</v>
      </c>
      <c r="C249" s="5">
        <f t="shared" si="34"/>
        <v>0</v>
      </c>
      <c r="D249" s="5">
        <f>IF(OR(C4=L6,C4=L7,C4=L8),C249*0.25,0)</f>
        <v>0</v>
      </c>
      <c r="E249" s="21">
        <v>0</v>
      </c>
      <c r="F249" s="42"/>
      <c r="G249" s="73">
        <f t="shared" si="32"/>
        <v>0</v>
      </c>
      <c r="H249" s="5">
        <f t="shared" si="33"/>
        <v>0</v>
      </c>
      <c r="I249" s="74">
        <f t="shared" si="30"/>
        <v>0</v>
      </c>
    </row>
    <row r="250" spans="1:9" x14ac:dyDescent="0.35">
      <c r="A250" s="79"/>
      <c r="B250" s="21">
        <v>0</v>
      </c>
      <c r="C250" s="5">
        <f t="shared" si="34"/>
        <v>0</v>
      </c>
      <c r="D250" s="5">
        <f>IF(OR(C4=L6,C4=L7,C4=L8),C250*0.25,0)</f>
        <v>0</v>
      </c>
      <c r="E250" s="21">
        <v>0</v>
      </c>
      <c r="F250" s="42"/>
      <c r="G250" s="73">
        <f t="shared" si="32"/>
        <v>0</v>
      </c>
      <c r="H250" s="5">
        <f t="shared" si="33"/>
        <v>0</v>
      </c>
      <c r="I250" s="74">
        <f t="shared" si="30"/>
        <v>0</v>
      </c>
    </row>
    <row r="251" spans="1:9" x14ac:dyDescent="0.35">
      <c r="A251" s="79"/>
      <c r="B251" s="21">
        <v>0</v>
      </c>
      <c r="C251" s="5">
        <f t="shared" si="34"/>
        <v>0</v>
      </c>
      <c r="D251" s="5">
        <f>IF(OR(C4=L6,C4=L7,C4=L8),C251*0.25,0)</f>
        <v>0</v>
      </c>
      <c r="E251" s="21">
        <v>0</v>
      </c>
      <c r="F251" s="42"/>
      <c r="G251" s="73">
        <f t="shared" si="32"/>
        <v>0</v>
      </c>
      <c r="H251" s="5">
        <f t="shared" si="33"/>
        <v>0</v>
      </c>
      <c r="I251" s="74">
        <f t="shared" si="30"/>
        <v>0</v>
      </c>
    </row>
    <row r="252" spans="1:9" x14ac:dyDescent="0.35">
      <c r="A252" s="79"/>
      <c r="B252" s="21">
        <v>0</v>
      </c>
      <c r="C252" s="5">
        <f t="shared" si="34"/>
        <v>0</v>
      </c>
      <c r="D252" s="5">
        <f>IF(OR(C4=L6,C4=L7,C4=L8),C252*0.25,0)</f>
        <v>0</v>
      </c>
      <c r="E252" s="21">
        <v>0</v>
      </c>
      <c r="F252" s="42"/>
      <c r="G252" s="73">
        <f t="shared" si="32"/>
        <v>0</v>
      </c>
      <c r="H252" s="5">
        <f t="shared" si="33"/>
        <v>0</v>
      </c>
      <c r="I252" s="74">
        <f t="shared" si="30"/>
        <v>0</v>
      </c>
    </row>
    <row r="253" spans="1:9" x14ac:dyDescent="0.35">
      <c r="A253" s="79"/>
      <c r="B253" s="21">
        <v>0</v>
      </c>
      <c r="C253" s="5">
        <f t="shared" si="34"/>
        <v>0</v>
      </c>
      <c r="D253" s="5">
        <f>IF(OR(C4=L6,C4=L7,C4=L8),C253*0.25,0)</f>
        <v>0</v>
      </c>
      <c r="E253" s="21">
        <v>0</v>
      </c>
      <c r="F253" s="42"/>
      <c r="G253" s="73">
        <f t="shared" si="32"/>
        <v>0</v>
      </c>
      <c r="H253" s="5">
        <f t="shared" si="33"/>
        <v>0</v>
      </c>
      <c r="I253" s="74">
        <f t="shared" si="30"/>
        <v>0</v>
      </c>
    </row>
    <row r="254" spans="1:9" x14ac:dyDescent="0.35">
      <c r="A254" s="79"/>
      <c r="B254" s="21">
        <v>0</v>
      </c>
      <c r="C254" s="5">
        <f t="shared" si="34"/>
        <v>0</v>
      </c>
      <c r="D254" s="5">
        <f>IF(OR(C4=L6,C4=L7,C4=L8),C254*0.25,0)</f>
        <v>0</v>
      </c>
      <c r="E254" s="21">
        <v>0</v>
      </c>
      <c r="F254" s="42"/>
      <c r="G254" s="73">
        <f t="shared" si="32"/>
        <v>0</v>
      </c>
      <c r="H254" s="5">
        <f t="shared" si="33"/>
        <v>0</v>
      </c>
      <c r="I254" s="74">
        <f t="shared" si="30"/>
        <v>0</v>
      </c>
    </row>
    <row r="255" spans="1:9" x14ac:dyDescent="0.35">
      <c r="A255" s="79"/>
      <c r="B255" s="21">
        <v>0</v>
      </c>
      <c r="C255" s="5">
        <f t="shared" si="34"/>
        <v>0</v>
      </c>
      <c r="D255" s="5">
        <f>IF(OR(C4=L6,C4=L7,C4=L8),C255*0.25,0)</f>
        <v>0</v>
      </c>
      <c r="E255" s="21">
        <v>0</v>
      </c>
      <c r="F255" s="42"/>
      <c r="G255" s="73">
        <f t="shared" si="32"/>
        <v>0</v>
      </c>
      <c r="H255" s="5">
        <f t="shared" si="33"/>
        <v>0</v>
      </c>
      <c r="I255" s="74">
        <f t="shared" si="30"/>
        <v>0</v>
      </c>
    </row>
    <row r="256" spans="1:9" x14ac:dyDescent="0.35">
      <c r="A256" s="79"/>
      <c r="B256" s="21">
        <v>0</v>
      </c>
      <c r="C256" s="5">
        <f t="shared" si="34"/>
        <v>0</v>
      </c>
      <c r="D256" s="5">
        <f>IF(OR(C4=L6,C4=L7,C4=L8),C256*0.25,0)</f>
        <v>0</v>
      </c>
      <c r="E256" s="21">
        <v>0</v>
      </c>
      <c r="F256" s="42"/>
      <c r="G256" s="73">
        <f t="shared" si="32"/>
        <v>0</v>
      </c>
      <c r="H256" s="5">
        <f t="shared" si="33"/>
        <v>0</v>
      </c>
      <c r="I256" s="74">
        <f t="shared" si="30"/>
        <v>0</v>
      </c>
    </row>
    <row r="257" spans="1:9" x14ac:dyDescent="0.35">
      <c r="A257" s="79"/>
      <c r="B257" s="21">
        <v>0</v>
      </c>
      <c r="C257" s="5">
        <f t="shared" si="34"/>
        <v>0</v>
      </c>
      <c r="D257" s="5">
        <f>IF(OR(C4=L6,C4=L7,C4=L8),C257*0.25,0)</f>
        <v>0</v>
      </c>
      <c r="E257" s="21">
        <v>0</v>
      </c>
      <c r="F257" s="42"/>
      <c r="G257" s="73">
        <f t="shared" si="32"/>
        <v>0</v>
      </c>
      <c r="H257" s="5">
        <f t="shared" si="33"/>
        <v>0</v>
      </c>
      <c r="I257" s="74">
        <f t="shared" si="30"/>
        <v>0</v>
      </c>
    </row>
    <row r="258" spans="1:9" x14ac:dyDescent="0.35">
      <c r="A258" s="79"/>
      <c r="B258" s="21">
        <v>0</v>
      </c>
      <c r="C258" s="5">
        <f t="shared" si="34"/>
        <v>0</v>
      </c>
      <c r="D258" s="5">
        <f>IF(OR(C4=L6,C4=L7,C4=L8),C258*0.25,0)</f>
        <v>0</v>
      </c>
      <c r="E258" s="21">
        <v>0</v>
      </c>
      <c r="F258" s="42"/>
      <c r="G258" s="73">
        <f t="shared" si="32"/>
        <v>0</v>
      </c>
      <c r="H258" s="5">
        <f t="shared" si="33"/>
        <v>0</v>
      </c>
      <c r="I258" s="74">
        <f t="shared" si="30"/>
        <v>0</v>
      </c>
    </row>
    <row r="259" spans="1:9" x14ac:dyDescent="0.35">
      <c r="A259" s="79"/>
      <c r="B259" s="21">
        <v>0</v>
      </c>
      <c r="C259" s="5">
        <f t="shared" si="34"/>
        <v>0</v>
      </c>
      <c r="D259" s="5">
        <f>IF(OR(C4=L6,C4=L7,C4=L8),C259*0.25,0)</f>
        <v>0</v>
      </c>
      <c r="E259" s="21">
        <v>0</v>
      </c>
      <c r="F259" s="42"/>
      <c r="G259" s="73">
        <f t="shared" si="32"/>
        <v>0</v>
      </c>
      <c r="H259" s="5">
        <f t="shared" si="33"/>
        <v>0</v>
      </c>
      <c r="I259" s="74">
        <f t="shared" si="30"/>
        <v>0</v>
      </c>
    </row>
    <row r="260" spans="1:9" x14ac:dyDescent="0.35">
      <c r="A260" s="79"/>
      <c r="B260" s="21">
        <v>0</v>
      </c>
      <c r="C260" s="5">
        <f t="shared" si="29"/>
        <v>0</v>
      </c>
      <c r="D260" s="5">
        <f>IF(OR(C4=L6,C4=L7,C4=L8),C260*0.25,0)</f>
        <v>0</v>
      </c>
      <c r="E260" s="21">
        <v>0</v>
      </c>
      <c r="F260" s="42"/>
      <c r="G260" s="73">
        <f t="shared" si="27"/>
        <v>0</v>
      </c>
      <c r="H260" s="5">
        <f t="shared" si="28"/>
        <v>0</v>
      </c>
      <c r="I260" s="74">
        <f t="shared" si="30"/>
        <v>0</v>
      </c>
    </row>
    <row r="261" spans="1:9" x14ac:dyDescent="0.35">
      <c r="A261" s="7" t="s">
        <v>87</v>
      </c>
      <c r="B261" s="8">
        <f>SUM(B9:B260)</f>
        <v>0</v>
      </c>
      <c r="C261" s="8">
        <f>SUM(C9:C260)</f>
        <v>0</v>
      </c>
      <c r="D261" s="8">
        <f>SUM(D9:D260)</f>
        <v>0</v>
      </c>
      <c r="E261" s="8">
        <f>SUM(E9:E260)</f>
        <v>0</v>
      </c>
      <c r="F261" s="43"/>
      <c r="G261" s="36"/>
      <c r="H261" s="8">
        <f>SUM(H9:H260)</f>
        <v>0</v>
      </c>
      <c r="I261" s="75">
        <f>MAX(D261,H261,I4)</f>
        <v>0</v>
      </c>
    </row>
    <row r="262" spans="1:9" x14ac:dyDescent="0.35"/>
    <row r="263" spans="1:9" x14ac:dyDescent="0.35">
      <c r="H263" s="78" t="s">
        <v>110</v>
      </c>
    </row>
  </sheetData>
  <sheetProtection algorithmName="SHA-512" hashValue="fAEjLijdnbc67Sf8B38bAgwqga7aAebHt8618CxQpaMBnBnDt0f8BNUtzpL5STwJ+486f7LcdNHRL4husWrh2w==" saltValue="qAnCupe5+xmSAYIejn7qdA==" spinCount="100000" sheet="1" objects="1" scenarios="1"/>
  <mergeCells count="6">
    <mergeCell ref="A7:J7"/>
    <mergeCell ref="C3:D3"/>
    <mergeCell ref="C4:D4"/>
    <mergeCell ref="C5:D5"/>
    <mergeCell ref="A2:J2"/>
    <mergeCell ref="C6:D6"/>
  </mergeCells>
  <conditionalFormatting sqref="C6">
    <cfRule type="cellIs" dxfId="4" priority="4" stopIfTrue="1" operator="greaterThan">
      <formula>$G$5</formula>
    </cfRule>
  </conditionalFormatting>
  <conditionalFormatting sqref="I3">
    <cfRule type="expression" dxfId="3" priority="1" stopIfTrue="1">
      <formula>$C$4="TBRA=Contract"</formula>
    </cfRule>
  </conditionalFormatting>
  <dataValidations xWindow="1185" yWindow="359" count="268">
    <dataValidation allowBlank="1" showInputMessage="1" showErrorMessage="1" prompt="Row 27 Project Number" sqref="A35"/>
    <dataValidation allowBlank="1" showInputMessage="1" showErrorMessage="1" prompt="Row 28 Project Number" sqref="A36"/>
    <dataValidation allowBlank="1" showInputMessage="1" errorTitle="No Admin Funds Available" prompt="Total administrative funds available to draw." sqref="I5 G5"/>
    <dataValidation type="list" allowBlank="1" showInputMessage="1" showErrorMessage="1" prompt="Select the applicable rule year" sqref="G3">
      <formula1>"2015,2017,2018,2019,2020"</formula1>
    </dataValidation>
    <dataValidation allowBlank="1" showInputMessage="1" showErrorMessage="1" prompt="Row 5 Project Number" sqref="A13"/>
    <dataValidation allowBlank="1" showInputMessage="1" showErrorMessage="1" prompt="Row 6 Project Number" sqref="A14"/>
    <dataValidation allowBlank="1" showInputMessage="1" showErrorMessage="1" prompt="Row 7 Project Number" sqref="A15"/>
    <dataValidation allowBlank="1" showInputMessage="1" showErrorMessage="1" prompt="Row 8 Project Number" sqref="A16"/>
    <dataValidation allowBlank="1" showInputMessage="1" showErrorMessage="1" prompt="Row 9 Project Number" sqref="A17"/>
    <dataValidation allowBlank="1" showInputMessage="1" showErrorMessage="1" prompt="Row 10 Project Number" sqref="A18"/>
    <dataValidation allowBlank="1" showInputMessage="1" showErrorMessage="1" prompt="Row 11 Project Number" sqref="A19"/>
    <dataValidation allowBlank="1" showInputMessage="1" showErrorMessage="1" prompt="Row 12  Project Number" sqref="A20"/>
    <dataValidation allowBlank="1" showInputMessage="1" showErrorMessage="1" prompt="Row 13 Project Number" sqref="A21"/>
    <dataValidation allowBlank="1" showInputMessage="1" showErrorMessage="1" prompt="Row 14  Project Number" sqref="A22"/>
    <dataValidation allowBlank="1" showInputMessage="1" showErrorMessage="1" prompt="Row 15 Project Number" sqref="A23"/>
    <dataValidation allowBlank="1" showInputMessage="1" showErrorMessage="1" prompt="Row 16 Project Number" sqref="A24"/>
    <dataValidation allowBlank="1" showInputMessage="1" showErrorMessage="1" prompt="Row 17 Project Number" sqref="A25"/>
    <dataValidation allowBlank="1" showInputMessage="1" showErrorMessage="1" prompt="Row 18 Project Number" sqref="A26"/>
    <dataValidation allowBlank="1" showInputMessage="1" showErrorMessage="1" prompt="Row 19 Project Number" sqref="A27"/>
    <dataValidation allowBlank="1" showInputMessage="1" showErrorMessage="1" prompt="Row 20 Project Number" sqref="A28"/>
    <dataValidation allowBlank="1" showInputMessage="1" showErrorMessage="1" prompt="Row 21 Project Number" sqref="A29"/>
    <dataValidation allowBlank="1" showInputMessage="1" showErrorMessage="1" prompt="Row 22 Project Number" sqref="A30"/>
    <dataValidation allowBlank="1" showInputMessage="1" showErrorMessage="1" prompt="Row 23 Project Number" sqref="A31"/>
    <dataValidation allowBlank="1" showInputMessage="1" showErrorMessage="1" prompt="Row 24 Project Number" sqref="A32"/>
    <dataValidation allowBlank="1" showInputMessage="1" showErrorMessage="1" prompt="Row 25 Project Number" sqref="A33"/>
    <dataValidation allowBlank="1" showInputMessage="1" showErrorMessage="1" prompt="Row 26 Project Number" sqref="A34"/>
    <dataValidation allowBlank="1" showInputMessage="1" showErrorMessage="1" prompt="Maximum administrative funds to be drawn to date" sqref="J9:J56 I9:I261"/>
    <dataValidation allowBlank="1" showInputMessage="1" showErrorMessage="1" prompt="Reservation Activity Number (same as Contract Number in the Housing Contract System)" sqref="C3:D3"/>
    <dataValidation type="list" allowBlank="1" showInputMessage="1" showErrorMessage="1" prompt="Select Activity Type" sqref="C4:D4">
      <formula1>$L$4:$L$9</formula1>
    </dataValidation>
    <dataValidation type="list" allowBlank="1" showInputMessage="1" showErrorMessage="1" prompt="Select administrative draw request number for this draw." sqref="C5:D5">
      <formula1>$M$2:$M$31</formula1>
    </dataValidation>
    <dataValidation allowBlank="1" showInputMessage="1" showErrorMessage="1" prompt="Amount of this administrative request" sqref="C6"/>
    <dataValidation allowBlank="1" showInputMessage="1" showErrorMessage="1" prompt="Administrative Funds drawn previously" sqref="G4"/>
    <dataValidation allowBlank="1" showInputMessage="1" showErrorMessage="1" prompt="Row 1 Project Number" sqref="A9"/>
    <dataValidation allowBlank="1" showInputMessage="1" showErrorMessage="1" prompt="Row 2 Project Number" sqref="A10"/>
    <dataValidation allowBlank="1" showInputMessage="1" showErrorMessage="1" prompt="Row 3 Project Number" sqref="A11"/>
    <dataValidation allowBlank="1" showInputMessage="1" showErrorMessage="1" prompt="Row 4 Project Number" sqref="A12"/>
    <dataValidation allowBlank="1" showInputMessage="1" showErrorMessage="1" prompt="Row 29 Project Number" sqref="A37"/>
    <dataValidation allowBlank="1" showInputMessage="1" showErrorMessage="1" prompt="Row 30 Project Number" sqref="A38"/>
    <dataValidation allowBlank="1" showInputMessage="1" showErrorMessage="1" prompt="Row 31 Project Number" sqref="A39"/>
    <dataValidation allowBlank="1" showInputMessage="1" showErrorMessage="1" prompt="Row 32 Project Number" sqref="A40"/>
    <dataValidation allowBlank="1" showInputMessage="1" showErrorMessage="1" prompt="Row 33 Project Number" sqref="A41"/>
    <dataValidation allowBlank="1" showInputMessage="1" showErrorMessage="1" prompt="Row 34 Project Number" sqref="A42"/>
    <dataValidation allowBlank="1" showInputMessage="1" showErrorMessage="1" prompt="Row 35 Project Number" sqref="A43"/>
    <dataValidation allowBlank="1" showInputMessage="1" showErrorMessage="1" prompt="Row 36 Project Number" sqref="A44"/>
    <dataValidation allowBlank="1" showInputMessage="1" showErrorMessage="1" prompt="Row 37 Project Number" sqref="A45"/>
    <dataValidation allowBlank="1" showInputMessage="1" showErrorMessage="1" prompt="Row 38 Project Number" sqref="A46"/>
    <dataValidation allowBlank="1" showInputMessage="1" showErrorMessage="1" prompt="Row 39 Project Number" sqref="A47"/>
    <dataValidation allowBlank="1" showInputMessage="1" showErrorMessage="1" prompt="Row 40 Project Number" sqref="A48"/>
    <dataValidation allowBlank="1" showInputMessage="1" showErrorMessage="1" prompt="Row 41 Project Number" sqref="A49"/>
    <dataValidation allowBlank="1" showInputMessage="1" showErrorMessage="1" prompt="Row 42 Project Number" sqref="A50"/>
    <dataValidation allowBlank="1" showInputMessage="1" showErrorMessage="1" prompt="Row 43 Project Number" sqref="A51"/>
    <dataValidation allowBlank="1" showInputMessage="1" showErrorMessage="1" prompt="Row 44 Project Number" sqref="A52"/>
    <dataValidation allowBlank="1" showInputMessage="1" showErrorMessage="1" prompt="Row 45 Project Number" sqref="A53"/>
    <dataValidation allowBlank="1" showInputMessage="1" showErrorMessage="1" prompt="Row 46 Project Number" sqref="A54"/>
    <dataValidation allowBlank="1" showInputMessage="1" showErrorMessage="1" prompt="Row 47 Project Number" sqref="A55"/>
    <dataValidation allowBlank="1" showInputMessage="1" showErrorMessage="1" prompt="Row 48 Project Number" sqref="A56"/>
    <dataValidation allowBlank="1" showInputMessage="1" showErrorMessage="1" prompt="Row 49 Project Number" sqref="A57"/>
    <dataValidation allowBlank="1" showInputMessage="1" showErrorMessage="1" prompt="Row 50 Project Number" sqref="A58"/>
    <dataValidation allowBlank="1" showInputMessage="1" showErrorMessage="1" prompt="Row 51 Project Number" sqref="A59"/>
    <dataValidation allowBlank="1" showInputMessage="1" showErrorMessage="1" prompt="Row 52 Project Number" sqref="A60"/>
    <dataValidation allowBlank="1" showInputMessage="1" showErrorMessage="1" prompt="Row 53 Project Number" sqref="A61"/>
    <dataValidation allowBlank="1" showInputMessage="1" showErrorMessage="1" prompt="Row 54 Project Number" sqref="A62"/>
    <dataValidation allowBlank="1" showInputMessage="1" showErrorMessage="1" prompt="Row 55 Project Number" sqref="A63"/>
    <dataValidation allowBlank="1" showInputMessage="1" showErrorMessage="1" prompt="Row 56 Project Number" sqref="A64"/>
    <dataValidation allowBlank="1" showInputMessage="1" showErrorMessage="1" prompt="Row 57 Project Number" sqref="A65"/>
    <dataValidation allowBlank="1" showInputMessage="1" showErrorMessage="1" prompt="Row 58 Project Number" sqref="A66"/>
    <dataValidation allowBlank="1" showInputMessage="1" showErrorMessage="1" prompt="Row 59 Project Number" sqref="A67"/>
    <dataValidation allowBlank="1" showInputMessage="1" showErrorMessage="1" prompt="Row 60  Project Number" sqref="A68"/>
    <dataValidation allowBlank="1" showInputMessage="1" showErrorMessage="1" prompt="Row 61 Project Number" sqref="A69"/>
    <dataValidation allowBlank="1" showInputMessage="1" showErrorMessage="1" prompt="Row 62  Project Number" sqref="A70"/>
    <dataValidation allowBlank="1" showInputMessage="1" showErrorMessage="1" prompt="Row 63 Project Number" sqref="A71"/>
    <dataValidation allowBlank="1" showInputMessage="1" showErrorMessage="1" prompt="Row 64 Project Number" sqref="A72"/>
    <dataValidation allowBlank="1" showInputMessage="1" showErrorMessage="1" prompt="Row 65 Project Number" sqref="A73"/>
    <dataValidation allowBlank="1" showInputMessage="1" showErrorMessage="1" prompt="Row 66 Project Number" sqref="A74"/>
    <dataValidation allowBlank="1" showInputMessage="1" showErrorMessage="1" prompt="Row 67 Project Number" sqref="A75"/>
    <dataValidation allowBlank="1" showInputMessage="1" showErrorMessage="1" prompt="Row 68 Project Number" sqref="A76"/>
    <dataValidation allowBlank="1" showInputMessage="1" showErrorMessage="1" prompt="Row 69 Project Number" sqref="A77"/>
    <dataValidation allowBlank="1" showInputMessage="1" showErrorMessage="1" prompt="Row 70 Project Number" sqref="A78"/>
    <dataValidation allowBlank="1" showInputMessage="1" showErrorMessage="1" prompt="Row 71 Project Number" sqref="A79"/>
    <dataValidation allowBlank="1" showInputMessage="1" showErrorMessage="1" prompt="Row 72 Project Number" sqref="A80"/>
    <dataValidation allowBlank="1" showInputMessage="1" showErrorMessage="1" prompt="Row 73 Project Number" sqref="A81"/>
    <dataValidation allowBlank="1" showInputMessage="1" showErrorMessage="1" prompt="Row 74 Project Number" sqref="A82"/>
    <dataValidation allowBlank="1" showInputMessage="1" showErrorMessage="1" prompt="Row 75 Project Number" sqref="A83"/>
    <dataValidation allowBlank="1" showInputMessage="1" showErrorMessage="1" prompt="Row 76 Project Number" sqref="A84"/>
    <dataValidation allowBlank="1" showInputMessage="1" showErrorMessage="1" prompt="Row 77 Project Number" sqref="A85"/>
    <dataValidation allowBlank="1" showInputMessage="1" showErrorMessage="1" prompt="Row 78 Project Number" sqref="A86"/>
    <dataValidation allowBlank="1" showInputMessage="1" showErrorMessage="1" prompt="Row 79 Project Number" sqref="A87"/>
    <dataValidation allowBlank="1" showInputMessage="1" showErrorMessage="1" prompt="Row 80 Project Number" sqref="A88"/>
    <dataValidation allowBlank="1" showInputMessage="1" showErrorMessage="1" prompt="Row 81 Project Number" sqref="A89"/>
    <dataValidation allowBlank="1" showInputMessage="1" showErrorMessage="1" prompt="Row 82 Project Number" sqref="A90"/>
    <dataValidation allowBlank="1" showInputMessage="1" showErrorMessage="1" prompt="Row 83 Project Number" sqref="A91"/>
    <dataValidation allowBlank="1" showInputMessage="1" showErrorMessage="1" prompt="Row 84 Project Number" sqref="A92"/>
    <dataValidation allowBlank="1" showInputMessage="1" showErrorMessage="1" prompt="Row 85 Project Number" sqref="A93"/>
    <dataValidation allowBlank="1" showInputMessage="1" showErrorMessage="1" prompt="Row 86 Project Number" sqref="A94"/>
    <dataValidation allowBlank="1" showInputMessage="1" showErrorMessage="1" prompt="Row 87 Project Number" sqref="A95"/>
    <dataValidation allowBlank="1" showInputMessage="1" showErrorMessage="1" prompt="Row 88 Project Number" sqref="A96"/>
    <dataValidation allowBlank="1" showInputMessage="1" showErrorMessage="1" prompt="Row 89 Project Number" sqref="A97"/>
    <dataValidation allowBlank="1" showInputMessage="1" showErrorMessage="1" prompt="Row 90 Project Number" sqref="A98"/>
    <dataValidation allowBlank="1" showInputMessage="1" showErrorMessage="1" prompt="Row 91 Project Number" sqref="A99"/>
    <dataValidation allowBlank="1" showInputMessage="1" showErrorMessage="1" prompt="Row 92 Project Number" sqref="A100"/>
    <dataValidation allowBlank="1" showInputMessage="1" showErrorMessage="1" prompt="Row 93 Project Number" sqref="A101"/>
    <dataValidation allowBlank="1" showInputMessage="1" showErrorMessage="1" prompt="Row 94 Project Number" sqref="A102"/>
    <dataValidation allowBlank="1" showInputMessage="1" showErrorMessage="1" prompt="Row 95 Project Number" sqref="A103"/>
    <dataValidation allowBlank="1" showInputMessage="1" showErrorMessage="1" prompt="Row 96 Project Number" sqref="A104"/>
    <dataValidation allowBlank="1" showInputMessage="1" showErrorMessage="1" prompt="Row 97 Project Number" sqref="A105"/>
    <dataValidation allowBlank="1" showInputMessage="1" showErrorMessage="1" prompt="Row 98 Project Number" sqref="A106"/>
    <dataValidation allowBlank="1" showInputMessage="1" showErrorMessage="1" prompt="Row 99 Project Number" sqref="A107"/>
    <dataValidation allowBlank="1" showInputMessage="1" showErrorMessage="1" prompt="Row 100 Project Number" sqref="A108"/>
    <dataValidation allowBlank="1" showInputMessage="1" showErrorMessage="1" prompt="Row 101 Project Number" sqref="A109"/>
    <dataValidation allowBlank="1" showInputMessage="1" showErrorMessage="1" prompt="Row 102 Project Number" sqref="A110"/>
    <dataValidation allowBlank="1" showInputMessage="1" showErrorMessage="1" prompt="Row 103 Project Number" sqref="A111"/>
    <dataValidation allowBlank="1" showInputMessage="1" showErrorMessage="1" prompt="Row 104 Project Number" sqref="A112"/>
    <dataValidation allowBlank="1" showInputMessage="1" showErrorMessage="1" prompt="Row 105 Project Number" sqref="A113"/>
    <dataValidation allowBlank="1" showInputMessage="1" showErrorMessage="1" prompt="Row 106 Project Number" sqref="A114"/>
    <dataValidation allowBlank="1" showInputMessage="1" showErrorMessage="1" prompt="Row 107 Project Number" sqref="A115"/>
    <dataValidation allowBlank="1" showInputMessage="1" showErrorMessage="1" prompt="Row 108 Project Number" sqref="A116"/>
    <dataValidation allowBlank="1" showInputMessage="1" showErrorMessage="1" prompt="Row 109 Project Number" sqref="A117"/>
    <dataValidation allowBlank="1" showInputMessage="1" showErrorMessage="1" prompt="Row 110  Project Number" sqref="A118"/>
    <dataValidation allowBlank="1" showInputMessage="1" showErrorMessage="1" prompt="Row 111 Project Number" sqref="A119"/>
    <dataValidation allowBlank="1" showInputMessage="1" showErrorMessage="1" prompt="Row 112  Project Number" sqref="A120"/>
    <dataValidation allowBlank="1" showInputMessage="1" showErrorMessage="1" prompt="Row 113 Project Number" sqref="A121"/>
    <dataValidation allowBlank="1" showInputMessage="1" showErrorMessage="1" prompt="Row 114 Project Number" sqref="A122"/>
    <dataValidation allowBlank="1" showInputMessage="1" showErrorMessage="1" prompt="Row 115 Project Number" sqref="A123"/>
    <dataValidation allowBlank="1" showInputMessage="1" showErrorMessage="1" prompt="Row 116 Project Number" sqref="A124"/>
    <dataValidation allowBlank="1" showInputMessage="1" showErrorMessage="1" prompt="Row 117 Project Number" sqref="A125"/>
    <dataValidation allowBlank="1" showInputMessage="1" showErrorMessage="1" prompt="Row 118 Project Number" sqref="A126"/>
    <dataValidation allowBlank="1" showInputMessage="1" showErrorMessage="1" prompt="Row 119 Project Number" sqref="A127"/>
    <dataValidation allowBlank="1" showInputMessage="1" showErrorMessage="1" prompt="Row 120 Project Number" sqref="A128"/>
    <dataValidation allowBlank="1" showInputMessage="1" showErrorMessage="1" prompt="Row 121 Project Number" sqref="A129"/>
    <dataValidation allowBlank="1" showInputMessage="1" showErrorMessage="1" prompt="Row 122 Project Number" sqref="A130"/>
    <dataValidation allowBlank="1" showInputMessage="1" showErrorMessage="1" prompt="Row 123 Project Number" sqref="A131"/>
    <dataValidation allowBlank="1" showInputMessage="1" showErrorMessage="1" prompt="Row 124 Project Number" sqref="A132"/>
    <dataValidation allowBlank="1" showInputMessage="1" showErrorMessage="1" prompt="Row 125 Project Number" sqref="A133"/>
    <dataValidation allowBlank="1" showInputMessage="1" showErrorMessage="1" prompt="Row 126 Project Number" sqref="A134"/>
    <dataValidation allowBlank="1" showInputMessage="1" showErrorMessage="1" prompt="Row 127 Project Number" sqref="A135"/>
    <dataValidation allowBlank="1" showInputMessage="1" showErrorMessage="1" prompt="Row 128 Project Number" sqref="A136"/>
    <dataValidation allowBlank="1" showInputMessage="1" showErrorMessage="1" prompt="Row 129 Project Number" sqref="A137"/>
    <dataValidation allowBlank="1" showInputMessage="1" showErrorMessage="1" prompt="Row 130 Project Number" sqref="A138"/>
    <dataValidation allowBlank="1" showInputMessage="1" showErrorMessage="1" prompt="Row 131 Project Number" sqref="A139"/>
    <dataValidation allowBlank="1" showInputMessage="1" showErrorMessage="1" prompt="Row 132 Project Number" sqref="A140"/>
    <dataValidation allowBlank="1" showInputMessage="1" showErrorMessage="1" prompt="Row 133 Project Number" sqref="A141"/>
    <dataValidation allowBlank="1" showInputMessage="1" showErrorMessage="1" prompt="Row 134 Project Number" sqref="A142"/>
    <dataValidation allowBlank="1" showInputMessage="1" showErrorMessage="1" prompt="Row 135 Project Number" sqref="A143"/>
    <dataValidation allowBlank="1" showInputMessage="1" showErrorMessage="1" prompt="Row 136 Project Number" sqref="A144"/>
    <dataValidation allowBlank="1" showInputMessage="1" showErrorMessage="1" prompt="Row 137 Project Number" sqref="A145"/>
    <dataValidation allowBlank="1" showInputMessage="1" showErrorMessage="1" prompt="Row 138 Project Number" sqref="A146"/>
    <dataValidation allowBlank="1" showInputMessage="1" showErrorMessage="1" prompt="Row 139 Project Number" sqref="A147"/>
    <dataValidation allowBlank="1" showInputMessage="1" showErrorMessage="1" prompt="Row 140 Project Number" sqref="A148"/>
    <dataValidation allowBlank="1" showInputMessage="1" showErrorMessage="1" prompt="Row 141 Project Number" sqref="A149"/>
    <dataValidation allowBlank="1" showInputMessage="1" showErrorMessage="1" prompt="Row 142 Project Number" sqref="A150"/>
    <dataValidation allowBlank="1" showInputMessage="1" showErrorMessage="1" prompt="Row 143 Project Number" sqref="A151"/>
    <dataValidation allowBlank="1" showInputMessage="1" showErrorMessage="1" prompt="Row 144 Project Number" sqref="A152"/>
    <dataValidation allowBlank="1" showInputMessage="1" showErrorMessage="1" prompt="Row 145 Project Number" sqref="A153"/>
    <dataValidation allowBlank="1" showInputMessage="1" showErrorMessage="1" prompt="Row 146 Project Number" sqref="A154"/>
    <dataValidation allowBlank="1" showInputMessage="1" showErrorMessage="1" prompt="Row 147 Project Number" sqref="A155"/>
    <dataValidation allowBlank="1" showInputMessage="1" showErrorMessage="1" prompt="Row 148 Project Number" sqref="A156"/>
    <dataValidation allowBlank="1" showInputMessage="1" showErrorMessage="1" prompt="Row 149 Project Number" sqref="A157"/>
    <dataValidation allowBlank="1" showInputMessage="1" showErrorMessage="1" prompt="Row 150 Project Number" sqref="A158"/>
    <dataValidation allowBlank="1" showInputMessage="1" showErrorMessage="1" prompt="Row 151 Project Number" sqref="A159"/>
    <dataValidation allowBlank="1" showInputMessage="1" showErrorMessage="1" prompt="Row 152 Project Number" sqref="A160"/>
    <dataValidation allowBlank="1" showInputMessage="1" showErrorMessage="1" prompt="Row 153 Project Number" sqref="A161"/>
    <dataValidation allowBlank="1" showInputMessage="1" showErrorMessage="1" prompt="Row 154 Project Number" sqref="A162"/>
    <dataValidation allowBlank="1" showInputMessage="1" showErrorMessage="1" prompt="Row 155 Project Number" sqref="A163"/>
    <dataValidation allowBlank="1" showInputMessage="1" showErrorMessage="1" prompt="Row 156 Project Number" sqref="A164"/>
    <dataValidation allowBlank="1" showInputMessage="1" showErrorMessage="1" prompt="Row 157 Project Number" sqref="A165"/>
    <dataValidation allowBlank="1" showInputMessage="1" showErrorMessage="1" prompt="Row 158 Project Number" sqref="A166"/>
    <dataValidation allowBlank="1" showInputMessage="1" showErrorMessage="1" prompt="Row 159 Project Number" sqref="A167"/>
    <dataValidation allowBlank="1" showInputMessage="1" showErrorMessage="1" prompt="Row 160  Project Number" sqref="A168"/>
    <dataValidation allowBlank="1" showInputMessage="1" showErrorMessage="1" prompt="Row 161 Project Number" sqref="A169"/>
    <dataValidation allowBlank="1" showInputMessage="1" showErrorMessage="1" prompt="Row 162 Project Number" sqref="A170"/>
    <dataValidation allowBlank="1" showInputMessage="1" showErrorMessage="1" prompt="Row 163 Project Number" sqref="A171"/>
    <dataValidation allowBlank="1" showInputMessage="1" showErrorMessage="1" prompt="Row 164 Project Number" sqref="A172"/>
    <dataValidation allowBlank="1" showInputMessage="1" showErrorMessage="1" prompt="Row 165 Project Number" sqref="A173"/>
    <dataValidation allowBlank="1" showInputMessage="1" showErrorMessage="1" prompt="Row 166 Project Number" sqref="A174"/>
    <dataValidation allowBlank="1" showInputMessage="1" showErrorMessage="1" prompt="Row 167 Project Number" sqref="A175"/>
    <dataValidation allowBlank="1" showInputMessage="1" showErrorMessage="1" prompt="Row 168 Project Number" sqref="A176"/>
    <dataValidation allowBlank="1" showInputMessage="1" showErrorMessage="1" prompt="Row 169 Project Number" sqref="A177"/>
    <dataValidation allowBlank="1" showInputMessage="1" showErrorMessage="1" prompt="Row 170 Project Number" sqref="A178"/>
    <dataValidation allowBlank="1" showInputMessage="1" showErrorMessage="1" prompt="Row 171 Project Number" sqref="A179"/>
    <dataValidation allowBlank="1" showInputMessage="1" showErrorMessage="1" prompt="Row 172 Project Number" sqref="A180"/>
    <dataValidation allowBlank="1" showInputMessage="1" showErrorMessage="1" prompt="Row 173 Project Number" sqref="A181"/>
    <dataValidation allowBlank="1" showInputMessage="1" showErrorMessage="1" prompt="Row 174 Project Number" sqref="A182"/>
    <dataValidation allowBlank="1" showInputMessage="1" showErrorMessage="1" prompt="Row 175 Project Number" sqref="A183"/>
    <dataValidation allowBlank="1" showInputMessage="1" showErrorMessage="1" prompt="Row 176 Project Number" sqref="A184"/>
    <dataValidation allowBlank="1" showInputMessage="1" showErrorMessage="1" prompt="Row 177 Project Number" sqref="A185"/>
    <dataValidation allowBlank="1" showInputMessage="1" showErrorMessage="1" prompt="Row 178 Project Number" sqref="A186"/>
    <dataValidation allowBlank="1" showInputMessage="1" showErrorMessage="1" prompt="Row 179 Project Number" sqref="A187"/>
    <dataValidation allowBlank="1" showInputMessage="1" showErrorMessage="1" prompt="Row 180 Project Number" sqref="A188"/>
    <dataValidation allowBlank="1" showInputMessage="1" showErrorMessage="1" prompt="Row 181 Project Number" sqref="A189"/>
    <dataValidation allowBlank="1" showInputMessage="1" showErrorMessage="1" prompt="Row 182 Project Number" sqref="A190"/>
    <dataValidation allowBlank="1" showInputMessage="1" showErrorMessage="1" prompt="Row 183 Project Number" sqref="A191"/>
    <dataValidation allowBlank="1" showInputMessage="1" showErrorMessage="1" prompt="Row 184 Project Number" sqref="A192"/>
    <dataValidation allowBlank="1" showInputMessage="1" showErrorMessage="1" prompt="Row 185 Project Number" sqref="A193"/>
    <dataValidation allowBlank="1" showInputMessage="1" showErrorMessage="1" prompt="Row 186 Project Number" sqref="A194"/>
    <dataValidation allowBlank="1" showInputMessage="1" showErrorMessage="1" prompt="Row 187 Project Number" sqref="A195"/>
    <dataValidation allowBlank="1" showInputMessage="1" showErrorMessage="1" prompt="Row 188 Project Number" sqref="A196"/>
    <dataValidation allowBlank="1" showInputMessage="1" showErrorMessage="1" prompt="Row 189 Project Number" sqref="A197"/>
    <dataValidation allowBlank="1" showInputMessage="1" showErrorMessage="1" prompt="Row 190 Project Number" sqref="A198"/>
    <dataValidation allowBlank="1" showInputMessage="1" showErrorMessage="1" prompt="Row 191 Project Number" sqref="A199"/>
    <dataValidation allowBlank="1" showInputMessage="1" showErrorMessage="1" prompt="Row 192 Project Number" sqref="A200"/>
    <dataValidation allowBlank="1" showInputMessage="1" showErrorMessage="1" prompt="Row 193 Project Number" sqref="A201"/>
    <dataValidation allowBlank="1" showInputMessage="1" showErrorMessage="1" prompt="Row 194 Project Number" sqref="A202"/>
    <dataValidation allowBlank="1" showInputMessage="1" showErrorMessage="1" prompt="Row 195 Project Number" sqref="A203"/>
    <dataValidation allowBlank="1" showInputMessage="1" showErrorMessage="1" prompt="Row 196 Project Number" sqref="A204"/>
    <dataValidation allowBlank="1" showInputMessage="1" showErrorMessage="1" prompt="Row 198 Project Number" sqref="A206"/>
    <dataValidation allowBlank="1" showInputMessage="1" showErrorMessage="1" prompt="Total Allowed Administrative Funds " sqref="C9:C260"/>
    <dataValidation allowBlank="1" showInputMessage="1" showErrorMessage="1" prompt="Upfront Administrative Draw Limit" sqref="D260"/>
    <dataValidation allowBlank="1" showInputMessage="1" showErrorMessage="1" prompt="Project Funds Drawn to Date.  Update with each admin draw." sqref="E9:E260"/>
    <dataValidation allowBlank="1" showInputMessage="1" showErrorMessage="1" prompt="Percentage of Project Funds Expended" sqref="G9:G260"/>
    <dataValidation allowBlank="1" showInputMessage="1" showErrorMessage="1" prompt="Administrative funds available based on expenditure." sqref="H9:H260"/>
    <dataValidation allowBlank="1" showInputMessage="1" showErrorMessage="1" prompt="Number of Project Draws to Date" sqref="F9:F260"/>
    <dataValidation allowBlank="1" showInputMessage="1" showErrorMessage="1" prompt="Row 197 Project Number" sqref="A205"/>
    <dataValidation type="decimal" operator="greaterThanOrEqual" allowBlank="1" showInputMessage="1" showErrorMessage="1" prompt="HOME Project Hard Costs" sqref="B9:B260">
      <formula1>0</formula1>
    </dataValidation>
    <dataValidation allowBlank="1" showInputMessage="1" showErrorMessage="1" prompt="Row 199 Project Number" sqref="A207"/>
    <dataValidation allowBlank="1" showInputMessage="1" showErrorMessage="1" prompt="Row 200 Project Number" sqref="A208"/>
    <dataValidation allowBlank="1" showInputMessage="1" showErrorMessage="1" prompt="Row 201 Project Number" sqref="A209"/>
    <dataValidation allowBlank="1" showInputMessage="1" showErrorMessage="1" prompt="Row 202 Project Number" sqref="A210"/>
    <dataValidation allowBlank="1" showInputMessage="1" showErrorMessage="1" prompt="Row 203 Project Number" sqref="A211"/>
    <dataValidation allowBlank="1" showInputMessage="1" showErrorMessage="1" prompt="Row 204 Project Number" sqref="A212"/>
    <dataValidation allowBlank="1" showInputMessage="1" showErrorMessage="1" prompt="Row 205 Project Number" sqref="A213"/>
    <dataValidation allowBlank="1" showInputMessage="1" showErrorMessage="1" prompt="Row 206 Project Number" sqref="A214"/>
    <dataValidation allowBlank="1" showInputMessage="1" showErrorMessage="1" prompt="Row 207 Project Number" sqref="A215"/>
    <dataValidation allowBlank="1" showInputMessage="1" showErrorMessage="1" prompt="Row 208 Project Number" sqref="A216"/>
    <dataValidation allowBlank="1" showInputMessage="1" showErrorMessage="1" prompt="Row 209 Project Number" sqref="A217"/>
    <dataValidation allowBlank="1" showInputMessage="1" showErrorMessage="1" prompt="Row 210 Project Number" sqref="A218"/>
    <dataValidation allowBlank="1" showInputMessage="1" showErrorMessage="1" prompt="Row 211  Project Number" sqref="A219"/>
    <dataValidation allowBlank="1" showInputMessage="1" showErrorMessage="1" prompt="Row 212 Project Number" sqref="A220"/>
    <dataValidation allowBlank="1" showInputMessage="1" showErrorMessage="1" prompt="Row 213 Project Number" sqref="A221"/>
    <dataValidation allowBlank="1" showInputMessage="1" showErrorMessage="1" prompt="Row 214 Project Number" sqref="A222"/>
    <dataValidation allowBlank="1" showInputMessage="1" showErrorMessage="1" prompt="Row 215 Project Number" sqref="A223"/>
    <dataValidation allowBlank="1" showInputMessage="1" showErrorMessage="1" prompt="Row 216 Project Number" sqref="A224"/>
    <dataValidation allowBlank="1" showInputMessage="1" showErrorMessage="1" prompt="Row 217 Project Number" sqref="A225"/>
    <dataValidation allowBlank="1" showInputMessage="1" showErrorMessage="1" prompt="Row 218 Project Number" sqref="A226"/>
    <dataValidation allowBlank="1" showInputMessage="1" showErrorMessage="1" prompt="Row 219 Project Number" sqref="A227"/>
    <dataValidation allowBlank="1" showInputMessage="1" showErrorMessage="1" prompt="Row 220 Project Number" sqref="A228"/>
    <dataValidation allowBlank="1" showInputMessage="1" showErrorMessage="1" prompt="Row 221 Project Number" sqref="A229"/>
    <dataValidation allowBlank="1" showInputMessage="1" showErrorMessage="1" prompt="Row 222 Project Number" sqref="A230"/>
    <dataValidation allowBlank="1" showInputMessage="1" showErrorMessage="1" prompt="Row 223 Project Number" sqref="A231"/>
    <dataValidation allowBlank="1" showInputMessage="1" showErrorMessage="1" prompt="Row 224 Project Number" sqref="A232"/>
    <dataValidation allowBlank="1" showInputMessage="1" showErrorMessage="1" prompt="Row 225 Project Number" sqref="A233"/>
    <dataValidation allowBlank="1" showInputMessage="1" showErrorMessage="1" prompt="Row 226 Project Number" sqref="A234"/>
    <dataValidation allowBlank="1" showInputMessage="1" showErrorMessage="1" prompt="Row 227 Project Number" sqref="A235"/>
    <dataValidation allowBlank="1" showInputMessage="1" showErrorMessage="1" prompt="Row 228 Project Number" sqref="A236"/>
    <dataValidation allowBlank="1" showInputMessage="1" showErrorMessage="1" prompt="Row 229 Project Number" sqref="A237"/>
    <dataValidation allowBlank="1" showInputMessage="1" showErrorMessage="1" prompt="Row 230 Project Number" sqref="A238"/>
    <dataValidation allowBlank="1" showInputMessage="1" showErrorMessage="1" prompt="Row 231 Project Number" sqref="A239"/>
    <dataValidation allowBlank="1" showInputMessage="1" showErrorMessage="1" prompt="Row 232 Project Number" sqref="A240"/>
    <dataValidation allowBlank="1" showInputMessage="1" showErrorMessage="1" prompt="Row 233 Project Number" sqref="A241"/>
    <dataValidation allowBlank="1" showInputMessage="1" showErrorMessage="1" prompt="Row 234 Project Number" sqref="A242"/>
    <dataValidation allowBlank="1" showInputMessage="1" showErrorMessage="1" prompt="Row 235 Project Number" sqref="A243"/>
    <dataValidation allowBlank="1" showInputMessage="1" showErrorMessage="1" prompt="Row 236 Project Number" sqref="A244"/>
    <dataValidation allowBlank="1" showInputMessage="1" showErrorMessage="1" prompt="Row 237 Project Number" sqref="A245"/>
    <dataValidation allowBlank="1" showInputMessage="1" showErrorMessage="1" prompt="Row 238 Project Number" sqref="A246"/>
    <dataValidation allowBlank="1" showInputMessage="1" showErrorMessage="1" prompt="Row 239 Project Number" sqref="A247"/>
    <dataValidation allowBlank="1" showInputMessage="1" showErrorMessage="1" prompt="Row 240 Project Number" sqref="A248"/>
    <dataValidation allowBlank="1" showInputMessage="1" showErrorMessage="1" prompt="Row 241 Project Number" sqref="A249"/>
    <dataValidation allowBlank="1" showInputMessage="1" showErrorMessage="1" prompt="Row 242 Project Number" sqref="A250"/>
    <dataValidation allowBlank="1" showInputMessage="1" showErrorMessage="1" prompt="Row 243 Project Number" sqref="A251"/>
    <dataValidation allowBlank="1" showInputMessage="1" showErrorMessage="1" prompt="Row 244 Project Number" sqref="A252"/>
    <dataValidation allowBlank="1" showInputMessage="1" showErrorMessage="1" prompt="Row 245 Project Number" sqref="A253"/>
    <dataValidation allowBlank="1" showInputMessage="1" showErrorMessage="1" prompt="Row 246 Project Number" sqref="A254"/>
    <dataValidation allowBlank="1" showInputMessage="1" showErrorMessage="1" prompt="Row 247 Project Number" sqref="A255"/>
    <dataValidation allowBlank="1" showInputMessage="1" showErrorMessage="1" prompt="Row 248 Project Number" sqref="A256"/>
    <dataValidation allowBlank="1" showInputMessage="1" showErrorMessage="1" prompt="Row 249 Project Number" sqref="A257"/>
    <dataValidation allowBlank="1" showInputMessage="1" showErrorMessage="1" prompt="Row 250 Project Number" sqref="A258"/>
    <dataValidation allowBlank="1" showInputMessage="1" showErrorMessage="1" prompt="Row 251 Project Number" sqref="A259"/>
    <dataValidation allowBlank="1" showInputMessage="1" showErrorMessage="1" prompt="Row 252 Project Number" sqref="A260"/>
    <dataValidation allowBlank="1" showInputMessage="1" showErrorMessage="1" prompt="Upfront Administrative Draw Limit" sqref="D9 D10 D11 D12 D13 D14 D15 D16 D17 D18 D19 D20 D21 D22 D23 D24 D25 D26 D27 D28 D29 D30 D31 D32 D33 D34 D35 D36 D37 D38 D39 D40 D41 D42 D43 D44 D45 D46 D47 D48 D49 D50 D51 D52 D53 D54 D55 D56 D57 D58 D59 D60 D61 D62 D63 D64 D65 D66 D67 D68 D69 D70 D71 D72 D73 D74 D75 D76 D77 D78 D79 D80 D81 D82 D83 D84 D85 D86 D87 D88 D89 D90 D91 D92 D93 D94 D95 D96 D97 D98 D99 D100 D101 D102 D103 D104 D105 D106 D107 D108 D109 D110 D111 D112 D113 D114 D115 D116 D117 D118 D119 D120 D121 D122 D123 D124 D125 D126 D127 D128 D129 D130 D131 D132 D133 D134 D135 D136 D137 D138 D139 D140 D141 D142 D143 D144 D145 D146 D147 D148 D149 D150 D151 D152 D153 D154 D155 D156 D157 D158 D159 D160 D161 D162 D163 D164 D165 D166 D167 D168 D169 D170 D171 D172 D173 D174 D175 D176 D177 D178 D179 D180 D181 D182 D183 D184 D185 D186 D187 D188 D189 D190 D191 D192 D193 D194 D195 D196 D197 D198 D199 D200 D201 D202 D203 D204 D205 D206 D207 D208 D209 D210 D211 D212 D213 D214 D215 D216 D217 D218 D219 D220 D221 D222 D223 D224 D225 D226 D227 D228 D229 D230 D231 D232 D233 D234 D235 D236 D237 D238 D239 D240 D241 D242 D243 D244 D245 D246 D247 D248 D249 D250 D251 D252 D253 D254 D255 D256 D257 D258 D259"/>
  </dataValidations>
  <hyperlinks>
    <hyperlink ref="A1" location="'Allowed Funding Amount'!N1" display="Link to Navigation Panel"/>
    <hyperlink ref="N2" location="'Allowed Funding Amount'!C3" display="Begin Fillable Form"/>
    <hyperlink ref="N3" location="'Allowed Funding Amount'!H4" display="Admin Previously Drawn"/>
    <hyperlink ref="N4" location="'Allowed Funding Amount'!H5" display="Admin Available for Draw"/>
    <hyperlink ref="N5" location="'Allowed Funding Amount'!C6" display="Admin Request Amount"/>
    <hyperlink ref="N6" location="'Allowed Funding Amount'!A9" display="Beginning of Project Entry"/>
    <hyperlink ref="N7" location="'Allowed Funding Amount'!A8" display="Column A: Project Number"/>
    <hyperlink ref="N8" location="'Allowed Funding Amount'!B8" display="Column B: HOME Project Hard Costs"/>
    <hyperlink ref="N9" location="'Allowed Funding Amount'!C8" display="Column C: Total Allowed Administrative Funds"/>
    <hyperlink ref="N10" location="'Allowed Funding Amount'!D8" display="Column D: Upfront Draw Limits"/>
    <hyperlink ref="N11" location="'Allowed Funding Amount'!E8" display="Column E: Project Hard Costs Drawn to Date"/>
    <hyperlink ref="N12" location="'Allowed Funding Amount'!F8" display="Column F: Number of Project Draws to Date"/>
    <hyperlink ref="N13" location="'Allowed Funding Amount'!G8" display="Column G: Percentage of Project Funds Expended"/>
    <hyperlink ref="N14" location="'Allowed Funding Amount'!H8" display="Column H: Available Admin based on Expenditure"/>
    <hyperlink ref="N15" location="'Allowed Funding Amount'!I8" display="Column I: Max Available to Draw"/>
    <hyperlink ref="N16" location="'Allowed Funding Amount'!B37" display="Total Project Hard Costs"/>
    <hyperlink ref="N17" location="'Allowed Funding Amount'!C37" display="Total allowed Administrative Funds"/>
    <hyperlink ref="N18" location="'Allowed Funding Amount'!D37" display="Total Upfront Draw Limit"/>
    <hyperlink ref="N19" location="'Allowed Funding Amount'!E37" display="Total Project Hard Costs Drawn to Date"/>
    <hyperlink ref="N20" location="'Allowed Funding Amount'!H37" display="Total Available Admin Based on Expenditure"/>
    <hyperlink ref="N21" location="'Allowed Funding Amount'!I37" display="Total Max Available to Draw"/>
    <hyperlink ref="C1" location="'Allowed Funding Amount'!M1" display="'Allowed Funding Amount'!M1"/>
  </hyperlinks>
  <pageMargins left="0" right="0" top="0" bottom="0" header="0.44" footer="0.25"/>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view="pageLayout" zoomScaleNormal="100" workbookViewId="0">
      <selection activeCell="B4" sqref="B4"/>
    </sheetView>
  </sheetViews>
  <sheetFormatPr defaultColWidth="0" defaultRowHeight="14.5" zeroHeight="1" x14ac:dyDescent="0.35"/>
  <cols>
    <col min="1" max="1" width="3.54296875" style="1" customWidth="1"/>
    <col min="2" max="2" width="14.90625" style="1" customWidth="1"/>
    <col min="3" max="3" width="22.08984375" style="1" customWidth="1"/>
    <col min="4" max="4" width="19.08984375" style="1" customWidth="1"/>
    <col min="5" max="5" width="14.90625" style="1" customWidth="1"/>
    <col min="6" max="6" width="22.08984375" style="1" customWidth="1"/>
    <col min="7" max="10" width="9.08984375" style="1" customWidth="1"/>
    <col min="11" max="16384" width="9.08984375" style="1" hidden="1"/>
  </cols>
  <sheetData>
    <row r="1" spans="1:6" s="64" customFormat="1" x14ac:dyDescent="0.35">
      <c r="A1" s="65" t="s">
        <v>88</v>
      </c>
    </row>
    <row r="2" spans="1:6" ht="15.5" x14ac:dyDescent="0.35">
      <c r="A2" s="99" t="s">
        <v>105</v>
      </c>
      <c r="B2" s="100"/>
      <c r="C2" s="100"/>
      <c r="D2" s="100"/>
      <c r="E2" s="100"/>
    </row>
    <row r="3" spans="1:6" ht="77.5" thickBot="1" x14ac:dyDescent="0.4">
      <c r="A3" s="45" t="s">
        <v>89</v>
      </c>
      <c r="B3" s="46" t="s">
        <v>90</v>
      </c>
      <c r="C3" s="46" t="s">
        <v>32</v>
      </c>
      <c r="D3" s="46" t="s">
        <v>91</v>
      </c>
      <c r="E3" s="46" t="s">
        <v>92</v>
      </c>
      <c r="F3" s="46" t="s">
        <v>93</v>
      </c>
    </row>
    <row r="4" spans="1:6" ht="16" thickTop="1" x14ac:dyDescent="0.35">
      <c r="A4" s="47">
        <v>1</v>
      </c>
      <c r="B4" s="48" t="s">
        <v>94</v>
      </c>
      <c r="C4" s="49">
        <v>0</v>
      </c>
      <c r="D4" s="50" t="s">
        <v>94</v>
      </c>
      <c r="E4" s="62" t="s">
        <v>94</v>
      </c>
      <c r="F4" s="51">
        <f>0</f>
        <v>0</v>
      </c>
    </row>
    <row r="5" spans="1:6" ht="15.5" x14ac:dyDescent="0.35">
      <c r="A5" s="52">
        <v>2</v>
      </c>
      <c r="B5" s="53"/>
      <c r="C5" s="54">
        <v>0</v>
      </c>
      <c r="D5" s="55"/>
      <c r="E5" s="56"/>
      <c r="F5" s="51">
        <f>IF(C5&gt;0,SUM(C4),0)</f>
        <v>0</v>
      </c>
    </row>
    <row r="6" spans="1:6" ht="15.5" x14ac:dyDescent="0.35">
      <c r="A6" s="52">
        <v>3</v>
      </c>
      <c r="B6" s="53"/>
      <c r="C6" s="54">
        <v>0</v>
      </c>
      <c r="D6" s="55"/>
      <c r="E6" s="56"/>
      <c r="F6" s="51">
        <f>IF(C6&gt;0,SUM(C$4:C5),0)</f>
        <v>0</v>
      </c>
    </row>
    <row r="7" spans="1:6" ht="15.5" x14ac:dyDescent="0.35">
      <c r="A7" s="52">
        <v>4</v>
      </c>
      <c r="B7" s="53"/>
      <c r="C7" s="54">
        <v>0</v>
      </c>
      <c r="D7" s="55"/>
      <c r="E7" s="56"/>
      <c r="F7" s="51">
        <f>IF(C7&gt;0,SUM(C$4:C6),0)</f>
        <v>0</v>
      </c>
    </row>
    <row r="8" spans="1:6" ht="15.5" x14ac:dyDescent="0.35">
      <c r="A8" s="52">
        <v>5</v>
      </c>
      <c r="B8" s="53"/>
      <c r="C8" s="54">
        <v>0</v>
      </c>
      <c r="D8" s="55"/>
      <c r="E8" s="56"/>
      <c r="F8" s="51">
        <f>IF(C8&gt;0,SUM(C$4:C7),0)</f>
        <v>0</v>
      </c>
    </row>
    <row r="9" spans="1:6" ht="15.5" x14ac:dyDescent="0.35">
      <c r="A9" s="52">
        <v>6</v>
      </c>
      <c r="B9" s="53"/>
      <c r="C9" s="54">
        <v>0</v>
      </c>
      <c r="D9" s="55"/>
      <c r="E9" s="56"/>
      <c r="F9" s="51">
        <f>IF(C9&gt;0,SUM(C$4:C8),0)</f>
        <v>0</v>
      </c>
    </row>
    <row r="10" spans="1:6" ht="15.5" x14ac:dyDescent="0.35">
      <c r="A10" s="52">
        <v>7</v>
      </c>
      <c r="B10" s="53"/>
      <c r="C10" s="54">
        <v>0</v>
      </c>
      <c r="D10" s="55"/>
      <c r="E10" s="56"/>
      <c r="F10" s="51">
        <f>IF(C10&gt;0,SUM(C$4:C9),0)</f>
        <v>0</v>
      </c>
    </row>
    <row r="11" spans="1:6" ht="15.5" x14ac:dyDescent="0.35">
      <c r="A11" s="52">
        <v>8</v>
      </c>
      <c r="B11" s="53"/>
      <c r="C11" s="54">
        <v>0</v>
      </c>
      <c r="D11" s="55"/>
      <c r="E11" s="56"/>
      <c r="F11" s="51">
        <f>IF(C11&gt;0,SUM(C$4:C10),0)</f>
        <v>0</v>
      </c>
    </row>
    <row r="12" spans="1:6" ht="15.5" x14ac:dyDescent="0.35">
      <c r="A12" s="52">
        <v>9</v>
      </c>
      <c r="B12" s="53"/>
      <c r="C12" s="54">
        <v>0</v>
      </c>
      <c r="D12" s="55"/>
      <c r="E12" s="56"/>
      <c r="F12" s="51">
        <f>IF(C12&gt;0,SUM(C$4:C11),0)</f>
        <v>0</v>
      </c>
    </row>
    <row r="13" spans="1:6" ht="15.5" x14ac:dyDescent="0.35">
      <c r="A13" s="52">
        <v>10</v>
      </c>
      <c r="B13" s="53"/>
      <c r="C13" s="54">
        <v>0</v>
      </c>
      <c r="D13" s="55"/>
      <c r="E13" s="56"/>
      <c r="F13" s="51">
        <f>IF(C13&gt;0,SUM(C$4:C12),0)</f>
        <v>0</v>
      </c>
    </row>
    <row r="14" spans="1:6" ht="15.5" x14ac:dyDescent="0.35">
      <c r="A14" s="52">
        <v>11</v>
      </c>
      <c r="B14" s="53"/>
      <c r="C14" s="54">
        <v>0</v>
      </c>
      <c r="D14" s="55"/>
      <c r="E14" s="56"/>
      <c r="F14" s="51">
        <f>IF(C14&gt;0,SUM(C$4:C13),0)</f>
        <v>0</v>
      </c>
    </row>
    <row r="15" spans="1:6" ht="15.5" x14ac:dyDescent="0.35">
      <c r="A15" s="52">
        <v>12</v>
      </c>
      <c r="B15" s="53"/>
      <c r="C15" s="54">
        <v>0</v>
      </c>
      <c r="D15" s="55"/>
      <c r="E15" s="56"/>
      <c r="F15" s="51">
        <f>IF(C15&gt;0,SUM(C$4:C14),0)</f>
        <v>0</v>
      </c>
    </row>
    <row r="16" spans="1:6" ht="15.5" x14ac:dyDescent="0.35">
      <c r="A16" s="52">
        <v>13</v>
      </c>
      <c r="B16" s="53"/>
      <c r="C16" s="54">
        <v>0</v>
      </c>
      <c r="D16" s="55"/>
      <c r="E16" s="56"/>
      <c r="F16" s="51">
        <f>IF(C16&gt;0,SUM(C$4:C15),0)</f>
        <v>0</v>
      </c>
    </row>
    <row r="17" spans="1:6" ht="15.5" x14ac:dyDescent="0.35">
      <c r="A17" s="52">
        <v>14</v>
      </c>
      <c r="B17" s="53"/>
      <c r="C17" s="54">
        <v>0</v>
      </c>
      <c r="D17" s="55"/>
      <c r="E17" s="56"/>
      <c r="F17" s="51">
        <f>IF(C17&gt;0,SUM(C$4:C16),0)</f>
        <v>0</v>
      </c>
    </row>
    <row r="18" spans="1:6" ht="15.5" x14ac:dyDescent="0.35">
      <c r="A18" s="52">
        <v>15</v>
      </c>
      <c r="B18" s="53"/>
      <c r="C18" s="54">
        <v>0</v>
      </c>
      <c r="D18" s="55"/>
      <c r="E18" s="56"/>
      <c r="F18" s="51">
        <f>IF(C18&gt;0,SUM(C$4:C17),0)</f>
        <v>0</v>
      </c>
    </row>
    <row r="19" spans="1:6" ht="15.5" x14ac:dyDescent="0.35">
      <c r="A19" s="52">
        <v>16</v>
      </c>
      <c r="B19" s="53"/>
      <c r="C19" s="54">
        <v>0</v>
      </c>
      <c r="D19" s="55"/>
      <c r="E19" s="56"/>
      <c r="F19" s="51">
        <f>IF(C19&gt;0,SUM(C$4:C18),0)</f>
        <v>0</v>
      </c>
    </row>
    <row r="20" spans="1:6" ht="15.5" x14ac:dyDescent="0.35">
      <c r="A20" s="52">
        <v>17</v>
      </c>
      <c r="B20" s="53"/>
      <c r="C20" s="54">
        <v>0</v>
      </c>
      <c r="D20" s="55"/>
      <c r="E20" s="56"/>
      <c r="F20" s="51">
        <f>IF(C20&gt;0,SUM(C$4:C19),0)</f>
        <v>0</v>
      </c>
    </row>
    <row r="21" spans="1:6" ht="15.5" x14ac:dyDescent="0.35">
      <c r="A21" s="52">
        <v>18</v>
      </c>
      <c r="B21" s="53"/>
      <c r="C21" s="54">
        <v>0</v>
      </c>
      <c r="D21" s="55"/>
      <c r="E21" s="56"/>
      <c r="F21" s="51">
        <f>IF(C21&gt;0,SUM(C$4:C20),0)</f>
        <v>0</v>
      </c>
    </row>
    <row r="22" spans="1:6" ht="15.5" x14ac:dyDescent="0.35">
      <c r="A22" s="52">
        <v>19</v>
      </c>
      <c r="B22" s="53"/>
      <c r="C22" s="54">
        <v>0</v>
      </c>
      <c r="D22" s="55"/>
      <c r="E22" s="56"/>
      <c r="F22" s="51">
        <f>IF(C22&gt;0,SUM(C$4:C21),0)</f>
        <v>0</v>
      </c>
    </row>
    <row r="23" spans="1:6" ht="15.5" x14ac:dyDescent="0.35">
      <c r="A23" s="52">
        <v>20</v>
      </c>
      <c r="B23" s="53"/>
      <c r="C23" s="54">
        <v>0</v>
      </c>
      <c r="D23" s="55"/>
      <c r="E23" s="56"/>
      <c r="F23" s="51">
        <f>IF(C23&gt;0,SUM(C$4:C22),0)</f>
        <v>0</v>
      </c>
    </row>
    <row r="24" spans="1:6" ht="15.5" x14ac:dyDescent="0.35">
      <c r="A24" s="52">
        <v>21</v>
      </c>
      <c r="B24" s="53"/>
      <c r="C24" s="54">
        <v>0</v>
      </c>
      <c r="D24" s="55"/>
      <c r="E24" s="56"/>
      <c r="F24" s="51">
        <f>IF(C24&gt;0,SUM(C$4:C23),0)</f>
        <v>0</v>
      </c>
    </row>
    <row r="25" spans="1:6" ht="15.5" x14ac:dyDescent="0.35">
      <c r="A25" s="52">
        <v>22</v>
      </c>
      <c r="B25" s="53"/>
      <c r="C25" s="54">
        <v>0</v>
      </c>
      <c r="D25" s="55"/>
      <c r="E25" s="56"/>
      <c r="F25" s="51">
        <f>IF(C25&gt;0,SUM(C$4:C24),0)</f>
        <v>0</v>
      </c>
    </row>
    <row r="26" spans="1:6" ht="15.5" x14ac:dyDescent="0.35">
      <c r="A26" s="57"/>
      <c r="B26" s="58"/>
      <c r="C26" s="59">
        <f>SUM(C4:C25)</f>
        <v>0</v>
      </c>
      <c r="D26" s="60"/>
      <c r="E26" s="60"/>
      <c r="F26" s="61"/>
    </row>
    <row r="27" spans="1:6" x14ac:dyDescent="0.35"/>
    <row r="28" spans="1:6" x14ac:dyDescent="0.35">
      <c r="B28" s="64" t="s">
        <v>51</v>
      </c>
    </row>
    <row r="29" spans="1:6" x14ac:dyDescent="0.35">
      <c r="A29" s="64"/>
      <c r="B29" s="63" t="s">
        <v>95</v>
      </c>
      <c r="C29" s="64"/>
    </row>
    <row r="30" spans="1:6" x14ac:dyDescent="0.35">
      <c r="A30" s="64"/>
      <c r="B30" s="63" t="s">
        <v>96</v>
      </c>
      <c r="C30" s="64"/>
    </row>
    <row r="31" spans="1:6" x14ac:dyDescent="0.35">
      <c r="A31" s="64"/>
      <c r="B31" s="63" t="s">
        <v>97</v>
      </c>
      <c r="C31" s="64"/>
    </row>
    <row r="32" spans="1:6" x14ac:dyDescent="0.35">
      <c r="A32" s="64"/>
      <c r="B32" s="63" t="s">
        <v>98</v>
      </c>
      <c r="C32" s="64"/>
    </row>
    <row r="33" spans="1:3" x14ac:dyDescent="0.35">
      <c r="A33" s="64"/>
      <c r="B33" s="63" t="s">
        <v>99</v>
      </c>
      <c r="C33" s="64"/>
    </row>
    <row r="34" spans="1:3" x14ac:dyDescent="0.35">
      <c r="A34" s="64"/>
      <c r="B34" s="63" t="s">
        <v>100</v>
      </c>
      <c r="C34" s="64"/>
    </row>
    <row r="35" spans="1:3" x14ac:dyDescent="0.35"/>
    <row r="36" spans="1:3" x14ac:dyDescent="0.35"/>
  </sheetData>
  <sheetProtection algorithmName="SHA-512" hashValue="Wptnqw/thP1EW5talgL0bhavBaEWJF51xmyTvrWyxMW8xwG46f1LRMXm1Hi3w4VfWq83tsbBbeI6oaqobVFS7w==" saltValue="8E714HVE++0labFJVF8Bow==" spinCount="100000" sheet="1" objects="1" scenarios="1"/>
  <mergeCells count="1">
    <mergeCell ref="A2:E2"/>
  </mergeCells>
  <conditionalFormatting sqref="C5:C15">
    <cfRule type="expression" dxfId="2" priority="4" stopIfTrue="1">
      <formula>AND(COUNTIF(#REF!,#REF!)&gt;1,COUNTIF(#REF!,C5)&gt;1)</formula>
    </cfRule>
  </conditionalFormatting>
  <conditionalFormatting sqref="C16:C20">
    <cfRule type="expression" dxfId="1" priority="2" stopIfTrue="1">
      <formula>AND(COUNTIF(#REF!,#REF!)&gt;1,COUNTIF(#REF!,C16)&gt;1)</formula>
    </cfRule>
  </conditionalFormatting>
  <conditionalFormatting sqref="C21:C25">
    <cfRule type="expression" dxfId="0" priority="1" stopIfTrue="1">
      <formula>AND(COUNTIF(#REF!,#REF!)&gt;1,COUNTIF(#REF!,C21)&gt;1)</formula>
    </cfRule>
  </conditionalFormatting>
  <dataValidations xWindow="1110" yWindow="266" count="28">
    <dataValidation operator="lessThanOrEqual" allowBlank="1" showInputMessage="1" error="Request is greater than amount remaining in budget." promptTitle="TDHCA STAFF USE ONLY" prompt="Enter initials upon approval" sqref="D4:D25"/>
    <dataValidation allowBlank="1" showInputMessage="1" showErrorMessage="1" promptTitle="TDHCA STAFF USE ONLY" prompt="Date of approval" sqref="E4:E25"/>
    <dataValidation operator="lessThanOrEqual" allowBlank="1" showInputMessage="1" error="Request is greater than amount remaining in budget." prompt="Amount of cost incurred" sqref="C4:C25"/>
    <dataValidation allowBlank="1" showInputMessage="1" showErrorMessage="1" prompt="Draw Request Date" sqref="B4:B25"/>
    <dataValidation allowBlank="1" showInputMessage="1" showErrorMessage="1" prompt="Row 1: Draw request number." sqref="A4"/>
    <dataValidation allowBlank="1" showInputMessage="1" showErrorMessage="1" prompt="Row 2: Draw request number." sqref="A5"/>
    <dataValidation allowBlank="1" showInputMessage="1" showErrorMessage="1" prompt="Row 3: Draw request number." sqref="A6"/>
    <dataValidation allowBlank="1" showInputMessage="1" showErrorMessage="1" prompt="Row 4: Draw request number." sqref="A7"/>
    <dataValidation allowBlank="1" showInputMessage="1" showErrorMessage="1" prompt="Row 5: Draw request number." sqref="A8"/>
    <dataValidation allowBlank="1" showInputMessage="1" showErrorMessage="1" prompt="Row 6: Draw request number." sqref="A9"/>
    <dataValidation allowBlank="1" showInputMessage="1" showErrorMessage="1" prompt="Row 7: Draw request number." sqref="A10"/>
    <dataValidation allowBlank="1" showInputMessage="1" showErrorMessage="1" prompt="Row 8: Draw request number." sqref="A11"/>
    <dataValidation allowBlank="1" showInputMessage="1" showErrorMessage="1" prompt="Row 9: Draw request number." sqref="A12"/>
    <dataValidation allowBlank="1" showInputMessage="1" showErrorMessage="1" prompt="Row 10: Draw request number." sqref="A13"/>
    <dataValidation allowBlank="1" showInputMessage="1" showErrorMessage="1" prompt="Row 11: Draw request number." sqref="A14"/>
    <dataValidation allowBlank="1" showInputMessage="1" showErrorMessage="1" prompt="Row 12: Draw request number." sqref="A15"/>
    <dataValidation allowBlank="1" showInputMessage="1" showErrorMessage="1" prompt="Row 13: Draw request number." sqref="A16"/>
    <dataValidation allowBlank="1" showInputMessage="1" showErrorMessage="1" prompt="Row 14: Draw request number." sqref="A17"/>
    <dataValidation allowBlank="1" showInputMessage="1" showErrorMessage="1" prompt="Row 15: Draw request number." sqref="A18"/>
    <dataValidation allowBlank="1" showInputMessage="1" showErrorMessage="1" prompt="Row 16: Draw request number." sqref="A19"/>
    <dataValidation allowBlank="1" showInputMessage="1" showErrorMessage="1" prompt="Row 17: Draw request number." sqref="A20"/>
    <dataValidation allowBlank="1" showInputMessage="1" showErrorMessage="1" prompt="Row 18: Draw request number." sqref="A21"/>
    <dataValidation allowBlank="1" showInputMessage="1" showErrorMessage="1" prompt="Row 19: Draw request number." sqref="A22"/>
    <dataValidation allowBlank="1" showInputMessage="1" showErrorMessage="1" prompt="Row 20: Draw request number." sqref="A23"/>
    <dataValidation allowBlank="1" showInputMessage="1" showErrorMessage="1" prompt="Row 21: Draw request number." sqref="A24"/>
    <dataValidation allowBlank="1" showInputMessage="1" showErrorMessage="1" prompt="Row 22: Draw request number." sqref="A25"/>
    <dataValidation allowBlank="1" showInputMessage="1" showErrorMessage="1" promptTitle="TDHCA STAFF USE ONLY" prompt="Administrative Amount Previously Expended" sqref="F4 F5 F6 F7 F8 F9 F10 F11 F12 F13 F14 F15 F16 F17 F18 F19 F20 F21 F22 F23 F24"/>
    <dataValidation allowBlank="1" showInputMessage="1" showErrorMessage="1" promptTitle="TDHCA STAFF USE ONLY" prompt="Administrative Amount Previously Expended" sqref="F25"/>
  </dataValidations>
  <hyperlinks>
    <hyperlink ref="A1" location="'Draw Request Log'!B18" display="Link to Navigation Panel. Use the tab key to complete the form.  Use the arrow key to access calculated cells."/>
    <hyperlink ref="B29" location="'Draw Request Log'!A3" display="Column 1: Draw Request Number"/>
    <hyperlink ref="B30" location="'Draw Request Log'!B3" display="Column 2: Draw Request Date"/>
    <hyperlink ref="B31" location="'Draw Request Log'!C3" display="Column 3: Cost Incurred"/>
    <hyperlink ref="B32" location="'Draw Request Log'!D3" display="Column 4: Approved By (TDHCA USE)"/>
    <hyperlink ref="B33" location="'Draw Request Log'!E3" display="Column 5: Approval Date (TDHCA USE)"/>
    <hyperlink ref="B34" location="'Draw Request Log'!F3" display="Column 6: Admin Previously Expended (TDHCA USE)"/>
  </hyperlinks>
  <pageMargins left="0" right="0" top="0" bottom="0" header="0.44" footer="0.25"/>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 - Disbursements</vt:lpstr>
      <vt:lpstr>Administrative Draw Calculator</vt:lpstr>
      <vt:lpstr>Admin Draw Request Log</vt:lpstr>
      <vt:lpstr>'Instructions - Disbursements'!Print_Area</vt:lpstr>
    </vt:vector>
  </TitlesOfParts>
  <Manager/>
  <Company>TDHCA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Administrative Draw Tracking Workbook</dc:title>
  <dc:subject/>
  <dc:creator>TDHCA</dc:creator>
  <cp:keywords/>
  <dc:description/>
  <cp:lastModifiedBy>Windows User</cp:lastModifiedBy>
  <cp:revision/>
  <cp:lastPrinted>2023-06-12T19:13:03Z</cp:lastPrinted>
  <dcterms:created xsi:type="dcterms:W3CDTF">2012-10-24T18:17:06Z</dcterms:created>
  <dcterms:modified xsi:type="dcterms:W3CDTF">2023-06-12T19:16:52Z</dcterms:modified>
  <cp:category/>
  <cp:contentStatus/>
</cp:coreProperties>
</file>